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c2a br" sheetId="1" r:id="rId1"/>
  </sheets>
  <definedNames>
    <definedName name="\P">'c2a br'!#REF!</definedName>
    <definedName name="ACADEMIC_SUPPOR">'c2a br'!$A$365</definedName>
    <definedName name="DASH">'c2a br'!#REF!</definedName>
    <definedName name="H_1">'c2a br'!$A$3:$O$12</definedName>
    <definedName name="INSTIT_SUPP">'c2a br'!$A$478</definedName>
    <definedName name="OPER_AND_MAINT">'c2a br'!#REF!</definedName>
    <definedName name="P_1">'c2a br'!$A$13:$O$585</definedName>
    <definedName name="_xlnm.Print_Area" localSheetId="0">'c2a br'!$A$13:$O$584</definedName>
    <definedName name="_xlnm.Print_Titles" localSheetId="0">'c2a br'!$1:$12</definedName>
    <definedName name="Print_Titles_MI" localSheetId="0">'c2a br'!$3:$12</definedName>
    <definedName name="PUBLIC_SERVICE">'c2a br'!$A$282</definedName>
    <definedName name="RESEARCH">'c2a br'!$A$170</definedName>
    <definedName name="STUDENT_SERV">'c2a br'!$A$434</definedName>
  </definedNames>
  <calcPr fullCalcOnLoad="1"/>
</workbook>
</file>

<file path=xl/sharedStrings.xml><?xml version="1.0" encoding="utf-8"?>
<sst xmlns="http://schemas.openxmlformats.org/spreadsheetml/2006/main" count="1310" uniqueCount="366">
  <si>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</si>
  <si>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</si>
  <si>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</si>
  <si>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</si>
  <si>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</si>
  <si>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</si>
  <si>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</si>
  <si>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</si>
  <si>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</si>
  <si>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</si>
  <si>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/>
  </si>
  <si>
    <t xml:space="preserve"> </t>
  </si>
  <si>
    <t xml:space="preserve"> Research--</t>
  </si>
  <si>
    <t xml:space="preserve">   </t>
  </si>
  <si>
    <t xml:space="preserve">  Veterinary medicine allocation - student services</t>
  </si>
  <si>
    <t xml:space="preserve">   Academic programs abroad </t>
  </si>
  <si>
    <t xml:space="preserve">    Agricultural economics and agribusiness </t>
  </si>
  <si>
    <t xml:space="preserve">    Agronomy</t>
  </si>
  <si>
    <t xml:space="preserve">    Animal science</t>
  </si>
  <si>
    <t xml:space="preserve">    Biological and agricultural engineering </t>
  </si>
  <si>
    <t xml:space="preserve">    Dairy science </t>
  </si>
  <si>
    <t xml:space="preserve">    Entomology</t>
  </si>
  <si>
    <t xml:space="preserve">    Experimental statistics </t>
  </si>
  <si>
    <t xml:space="preserve">    Food science</t>
  </si>
  <si>
    <t xml:space="preserve">    Forestry camp </t>
  </si>
  <si>
    <t xml:space="preserve">    Horticulture</t>
  </si>
  <si>
    <t xml:space="preserve">    Human ecology </t>
  </si>
  <si>
    <t xml:space="preserve">    Interdisciplinary </t>
  </si>
  <si>
    <t xml:space="preserve">    Plant pathology </t>
  </si>
  <si>
    <t xml:space="preserve">    Poultry science </t>
  </si>
  <si>
    <t xml:space="preserve">    Aerospace studies </t>
  </si>
  <si>
    <t xml:space="preserve">    Communication sciences and disorders</t>
  </si>
  <si>
    <t xml:space="preserve">    English </t>
  </si>
  <si>
    <t xml:space="preserve">    Eric Voegelin institute</t>
  </si>
  <si>
    <t xml:space="preserve">    Foreign languages and literatures</t>
  </si>
  <si>
    <t xml:space="preserve">    Foreign languages laboratory</t>
  </si>
  <si>
    <t xml:space="preserve">    French studies</t>
  </si>
  <si>
    <t xml:space="preserve">    Geography and anthropology</t>
  </si>
  <si>
    <t xml:space="preserve">    History </t>
  </si>
  <si>
    <t xml:space="preserve">    Linguistics </t>
  </si>
  <si>
    <t xml:space="preserve">    Mathematics</t>
  </si>
  <si>
    <t xml:space="preserve">    Military science</t>
  </si>
  <si>
    <t xml:space="preserve">    Philosophy</t>
  </si>
  <si>
    <t xml:space="preserve">    Political science </t>
  </si>
  <si>
    <t xml:space="preserve">    Psychology</t>
  </si>
  <si>
    <t xml:space="preserve">    Sociology </t>
  </si>
  <si>
    <t xml:space="preserve">    Biological sciences</t>
  </si>
  <si>
    <t xml:space="preserve">    Chemistry </t>
  </si>
  <si>
    <t xml:space="preserve">    Computer science</t>
  </si>
  <si>
    <t xml:space="preserve">    Geology </t>
  </si>
  <si>
    <t xml:space="preserve">    Physics and astronomy </t>
  </si>
  <si>
    <t xml:space="preserve">    Accounting</t>
  </si>
  <si>
    <t xml:space="preserve">    Economics </t>
  </si>
  <si>
    <t xml:space="preserve">    Finance </t>
  </si>
  <si>
    <t xml:space="preserve">    Institute for entrepreneurial education </t>
  </si>
  <si>
    <t xml:space="preserve">    Management</t>
  </si>
  <si>
    <t xml:space="preserve">    Marketing </t>
  </si>
  <si>
    <t xml:space="preserve">    Public administration</t>
  </si>
  <si>
    <t xml:space="preserve">    Coastal fisheries institute </t>
  </si>
  <si>
    <t xml:space="preserve">    Institute for environmental studies </t>
  </si>
  <si>
    <t xml:space="preserve">    Oceanography and coastal sciences </t>
  </si>
  <si>
    <t xml:space="preserve">    Architecture</t>
  </si>
  <si>
    <t xml:space="preserve">    Fine arts</t>
  </si>
  <si>
    <t xml:space="preserve">    Landscape architecture</t>
  </si>
  <si>
    <t xml:space="preserve">    Kinesiology </t>
  </si>
  <si>
    <t xml:space="preserve">    Chemical</t>
  </si>
  <si>
    <t xml:space="preserve">    Civil and environmental</t>
  </si>
  <si>
    <t xml:space="preserve">    Construction management </t>
  </si>
  <si>
    <t xml:space="preserve">    Electrical and computer </t>
  </si>
  <si>
    <t xml:space="preserve">    Mechanical</t>
  </si>
  <si>
    <t xml:space="preserve">    Petroleum </t>
  </si>
  <si>
    <t xml:space="preserve">   Graduate school</t>
  </si>
  <si>
    <t xml:space="preserve">   Honors college </t>
  </si>
  <si>
    <t xml:space="preserve">   Library science</t>
  </si>
  <si>
    <t xml:space="preserve">   Mass communication </t>
  </si>
  <si>
    <t xml:space="preserve">    Bands</t>
  </si>
  <si>
    <t xml:space="preserve">    Instruction </t>
  </si>
  <si>
    <t xml:space="preserve">   Social work</t>
  </si>
  <si>
    <t xml:space="preserve">   Summer session </t>
  </si>
  <si>
    <t xml:space="preserve">   University college </t>
  </si>
  <si>
    <t xml:space="preserve">    Clinical sciences </t>
  </si>
  <si>
    <t xml:space="preserve">    Comparative biomedical sciences</t>
  </si>
  <si>
    <t xml:space="preserve">    Continuing education</t>
  </si>
  <si>
    <t xml:space="preserve">    Laboratory animal resources </t>
  </si>
  <si>
    <t xml:space="preserve">    Pathobiological sciences</t>
  </si>
  <si>
    <t xml:space="preserve">    Teaching hospital and clinics</t>
  </si>
  <si>
    <t xml:space="preserve">    Veterinary science</t>
  </si>
  <si>
    <t xml:space="preserve">    History</t>
  </si>
  <si>
    <t xml:space="preserve">    Mathematics </t>
  </si>
  <si>
    <t xml:space="preserve">    Sociology</t>
  </si>
  <si>
    <t xml:space="preserve">    Chemistry</t>
  </si>
  <si>
    <t xml:space="preserve">    Interdisciplinary</t>
  </si>
  <si>
    <t xml:space="preserve">    Physics and astronomy</t>
  </si>
  <si>
    <t xml:space="preserve">    Wetlands biogeochemistry institute</t>
  </si>
  <si>
    <t xml:space="preserve">   Center for energy studies</t>
  </si>
  <si>
    <t xml:space="preserve">    Research and service division </t>
  </si>
  <si>
    <t xml:space="preserve">    Civil and environmental </t>
  </si>
  <si>
    <t xml:space="preserve">    Hazardous substance research center</t>
  </si>
  <si>
    <t xml:space="preserve">    Water resources </t>
  </si>
  <si>
    <t xml:space="preserve">   Louisiana geological survey</t>
  </si>
  <si>
    <t xml:space="preserve">    Council on research</t>
  </si>
  <si>
    <t xml:space="preserve">    Environmental initiatives</t>
  </si>
  <si>
    <t xml:space="preserve">    Hurricane center</t>
  </si>
  <si>
    <t xml:space="preserve">    Comparative biomedical sciences </t>
  </si>
  <si>
    <t xml:space="preserve">    Equine health and disease research</t>
  </si>
  <si>
    <t xml:space="preserve">    Biological sciences </t>
  </si>
  <si>
    <t xml:space="preserve">    Science and engineering fair</t>
  </si>
  <si>
    <t xml:space="preserve">   Financial aid administration</t>
  </si>
  <si>
    <t xml:space="preserve">   Mass communication</t>
  </si>
  <si>
    <t xml:space="preserve">   State rally office </t>
  </si>
  <si>
    <t xml:space="preserve">   Southern review</t>
  </si>
  <si>
    <t xml:space="preserve">    Veterinary clinical services</t>
  </si>
  <si>
    <t xml:space="preserve">    Middleton </t>
  </si>
  <si>
    <t xml:space="preserve">    Veterinary medicine</t>
  </si>
  <si>
    <t xml:space="preserve">      Total libraries </t>
  </si>
  <si>
    <t xml:space="preserve">      Total museums </t>
  </si>
  <si>
    <t xml:space="preserve">    Administration</t>
  </si>
  <si>
    <t xml:space="preserve">    Field support</t>
  </si>
  <si>
    <t xml:space="preserve">   Laboratory animal care </t>
  </si>
  <si>
    <t xml:space="preserve">   Program assessment</t>
  </si>
  <si>
    <t xml:space="preserve">   Radiation safety</t>
  </si>
  <si>
    <t xml:space="preserve">   University press </t>
  </si>
  <si>
    <t xml:space="preserve">    Agriculture </t>
  </si>
  <si>
    <t xml:space="preserve">    Arts and sciences </t>
  </si>
  <si>
    <t xml:space="preserve">    Basic sciences</t>
  </si>
  <si>
    <t xml:space="preserve">    Business administration </t>
  </si>
  <si>
    <t xml:space="preserve">    Education</t>
  </si>
  <si>
    <t xml:space="preserve">    Engineering </t>
  </si>
  <si>
    <t xml:space="preserve">    Honors college</t>
  </si>
  <si>
    <t xml:space="preserve">    Library science</t>
  </si>
  <si>
    <t xml:space="preserve">    Mass communication</t>
  </si>
  <si>
    <t xml:space="preserve">    Music and dramatic arts </t>
  </si>
  <si>
    <t xml:space="preserve">    Social work</t>
  </si>
  <si>
    <t xml:space="preserve">    University college</t>
  </si>
  <si>
    <t xml:space="preserve">    Veterinary medicine </t>
  </si>
  <si>
    <t xml:space="preserve">  Admissions</t>
  </si>
  <si>
    <t xml:space="preserve">  Enrollment services </t>
  </si>
  <si>
    <t xml:space="preserve">  Financial aid administration</t>
  </si>
  <si>
    <t xml:space="preserve">  Measurement and evaluation center </t>
  </si>
  <si>
    <t xml:space="preserve">  Records and registration</t>
  </si>
  <si>
    <t xml:space="preserve">   Career planning and placement</t>
  </si>
  <si>
    <t xml:space="preserve">   Club sports</t>
  </si>
  <si>
    <t xml:space="preserve">   Disability services and wellness education</t>
  </si>
  <si>
    <t xml:space="preserve">   International programs </t>
  </si>
  <si>
    <t xml:space="preserve">   International students </t>
  </si>
  <si>
    <t xml:space="preserve">   Office of dean of students </t>
  </si>
  <si>
    <t xml:space="preserve">   Student activities</t>
  </si>
  <si>
    <t xml:space="preserve">   Student government association </t>
  </si>
  <si>
    <t xml:space="preserve">   Chancellor </t>
  </si>
  <si>
    <t xml:space="preserve">      Total executive management</t>
  </si>
  <si>
    <t xml:space="preserve">   Accounting services</t>
  </si>
  <si>
    <t xml:space="preserve">   Budget and planning</t>
  </si>
  <si>
    <t xml:space="preserve">   Miscellaneous expenses </t>
  </si>
  <si>
    <t xml:space="preserve">      Total fiscal operations </t>
  </si>
  <si>
    <t xml:space="preserve">   Alumni relations </t>
  </si>
  <si>
    <t xml:space="preserve">   Faculty senate </t>
  </si>
  <si>
    <t xml:space="preserve">   Legal services </t>
  </si>
  <si>
    <t xml:space="preserve">   Membership in organizations</t>
  </si>
  <si>
    <t xml:space="preserve">   Office of state civil service</t>
  </si>
  <si>
    <t xml:space="preserve">   Human resource management</t>
  </si>
  <si>
    <t xml:space="preserve">   Public relations </t>
  </si>
  <si>
    <t xml:space="preserve">   Staff senate </t>
  </si>
  <si>
    <t xml:space="preserve">   Veterinary medicine</t>
  </si>
  <si>
    <t xml:space="preserve">      Total general administrative services </t>
  </si>
  <si>
    <t xml:space="preserve">   Campus mail services </t>
  </si>
  <si>
    <t xml:space="preserve">   Casualty insurance </t>
  </si>
  <si>
    <t xml:space="preserve">   Commencements</t>
  </si>
  <si>
    <t xml:space="preserve">   Property management</t>
  </si>
  <si>
    <t xml:space="preserve">   Purchasing </t>
  </si>
  <si>
    <t xml:space="preserve">      Total logistical services</t>
  </si>
  <si>
    <t xml:space="preserve">   Administration </t>
  </si>
  <si>
    <t xml:space="preserve">   Architectural and engineering services </t>
  </si>
  <si>
    <t xml:space="preserve">   Boiler room</t>
  </si>
  <si>
    <t xml:space="preserve">   Building operations</t>
  </si>
  <si>
    <t xml:space="preserve">   Campus police</t>
  </si>
  <si>
    <t xml:space="preserve">   Campus safety</t>
  </si>
  <si>
    <t xml:space="preserve">   Cogeneration </t>
  </si>
  <si>
    <t xml:space="preserve">   Elevator maintenance </t>
  </si>
  <si>
    <t xml:space="preserve">   Environmental maintenance</t>
  </si>
  <si>
    <t xml:space="preserve">   Grounds</t>
  </si>
  <si>
    <t xml:space="preserve">   Janitorial services</t>
  </si>
  <si>
    <t xml:space="preserve">   Maintenance</t>
  </si>
  <si>
    <t xml:space="preserve">   Planned projects </t>
  </si>
  <si>
    <t xml:space="preserve">   Refuse collection</t>
  </si>
  <si>
    <t xml:space="preserve">   Telecommunication systems</t>
  </si>
  <si>
    <t xml:space="preserve">   Truck service</t>
  </si>
  <si>
    <t xml:space="preserve">      Total general operations</t>
  </si>
  <si>
    <t xml:space="preserve">    Equipment maintenance </t>
  </si>
  <si>
    <t xml:space="preserve">    Janitorial services </t>
  </si>
  <si>
    <t xml:space="preserve">    Maintenance</t>
  </si>
  <si>
    <t xml:space="preserve">    Motor pool</t>
  </si>
  <si>
    <t xml:space="preserve">      Total veterinary medicine-general operations</t>
  </si>
  <si>
    <t xml:space="preserve">    Moving of university departments</t>
  </si>
  <si>
    <t xml:space="preserve">   Property insurance </t>
  </si>
  <si>
    <t xml:space="preserve">   Scholarships and fellowships </t>
  </si>
  <si>
    <t xml:space="preserve">   Capital improvements </t>
  </si>
  <si>
    <t xml:space="preserve">ANALYSIS C-2A                                   ANALYSIS OF CURRENT UNRESTRICTED FUND EXPENDITURES                                   ANALYSIS C-2A  </t>
  </si>
  <si>
    <t xml:space="preserve">  LOUISIANA STATE UNIVERSITY</t>
  </si>
  <si>
    <t xml:space="preserve">    Communication studies</t>
  </si>
  <si>
    <t xml:space="preserve">    Biotechnology and molecular medicine</t>
  </si>
  <si>
    <t xml:space="preserve">   Academic center for student athletes</t>
  </si>
  <si>
    <t xml:space="preserve">      Total veterinary medicine</t>
  </si>
  <si>
    <t xml:space="preserve">        Total instruction</t>
  </si>
  <si>
    <t xml:space="preserve">      Total music and dramatic arts</t>
  </si>
  <si>
    <t xml:space="preserve">      Total engineering</t>
  </si>
  <si>
    <t xml:space="preserve">      Total education</t>
  </si>
  <si>
    <t xml:space="preserve">      Total design </t>
  </si>
  <si>
    <t xml:space="preserve">      Total continuing education</t>
  </si>
  <si>
    <t xml:space="preserve">      Total business administration</t>
  </si>
  <si>
    <t xml:space="preserve">      Total basic sciences </t>
  </si>
  <si>
    <t xml:space="preserve">      Total arts and sciences</t>
  </si>
  <si>
    <t xml:space="preserve">      Total agriculture</t>
  </si>
  <si>
    <t xml:space="preserve">      Total basic sciences</t>
  </si>
  <si>
    <t xml:space="preserve">      Total research and economic development</t>
  </si>
  <si>
    <t xml:space="preserve">        Total research </t>
  </si>
  <si>
    <t xml:space="preserve">        Total public service </t>
  </si>
  <si>
    <t xml:space="preserve">    Art</t>
  </si>
  <si>
    <t xml:space="preserve">    Rural life </t>
  </si>
  <si>
    <t xml:space="preserve">        personnel development</t>
  </si>
  <si>
    <t xml:space="preserve">        Total academic support </t>
  </si>
  <si>
    <t xml:space="preserve">      Total social and cultural development</t>
  </si>
  <si>
    <t xml:space="preserve">        Total student services </t>
  </si>
  <si>
    <t xml:space="preserve">      Subtotal student services </t>
  </si>
  <si>
    <t xml:space="preserve">      Subtotal institutional support</t>
  </si>
  <si>
    <t xml:space="preserve">        Total institutional support</t>
  </si>
  <si>
    <t xml:space="preserve">    Subtotal general administrative services </t>
  </si>
  <si>
    <t xml:space="preserve">       Less allocation to Agricultural Center</t>
  </si>
  <si>
    <t xml:space="preserve">       Less allocation to Law Center </t>
  </si>
  <si>
    <t xml:space="preserve">       Less allocation to Pennington</t>
  </si>
  <si>
    <t xml:space="preserve">        Total operation and maintenance of plant </t>
  </si>
  <si>
    <t xml:space="preserve">       Less allocation to Law Center</t>
  </si>
  <si>
    <t xml:space="preserve">    Renewable natural resources</t>
  </si>
  <si>
    <t xml:space="preserve">    Interior design</t>
  </si>
  <si>
    <t xml:space="preserve">    MBA programs</t>
  </si>
  <si>
    <t xml:space="preserve">      Total coast and environment</t>
  </si>
  <si>
    <t xml:space="preserve">      Total art and design</t>
  </si>
  <si>
    <t xml:space="preserve">   Social work </t>
  </si>
  <si>
    <t xml:space="preserve">   Laboratory school</t>
  </si>
  <si>
    <t xml:space="preserve">    Art and design</t>
  </si>
  <si>
    <t xml:space="preserve">   Financial system services</t>
  </si>
  <si>
    <t xml:space="preserve">   Telecommunications</t>
  </si>
  <si>
    <t xml:space="preserve">    Information systems and decision sciences (ISDS)</t>
  </si>
  <si>
    <t xml:space="preserve">   Center for computation and technology (CCT)</t>
  </si>
  <si>
    <t xml:space="preserve">    Fire and emergency training institute (FETI)</t>
  </si>
  <si>
    <t xml:space="preserve">    Information systems and decision sciences (ISDS) </t>
  </si>
  <si>
    <t xml:space="preserve">    Business and technology center (LBTC)</t>
  </si>
  <si>
    <t xml:space="preserve">   Centers for excellence in learning and teaching (CELT)</t>
  </si>
  <si>
    <t xml:space="preserve">   Center for advanced microstructures and devices (CAMD)</t>
  </si>
  <si>
    <t xml:space="preserve">    National center for security research and training (NCSRT)</t>
  </si>
  <si>
    <t xml:space="preserve">  Office of recruiting services</t>
  </si>
  <si>
    <t xml:space="preserve">       Less allocation to Auxiliaries</t>
  </si>
  <si>
    <t xml:space="preserve"> Operation and maintenance of plant--</t>
  </si>
  <si>
    <t xml:space="preserve">      Subtotal operation and maintenance of plant </t>
  </si>
  <si>
    <t xml:space="preserve">   African American cultural center </t>
  </si>
  <si>
    <t>Educational and general:</t>
  </si>
  <si>
    <t xml:space="preserve">   Gordon A. Cain center</t>
  </si>
  <si>
    <t xml:space="preserve"> Public service--</t>
  </si>
  <si>
    <t xml:space="preserve">  Academic support--</t>
  </si>
  <si>
    <t xml:space="preserve"> Student services--</t>
  </si>
  <si>
    <t xml:space="preserve"> Institutional support--</t>
  </si>
  <si>
    <t xml:space="preserve">   Agriculture-</t>
  </si>
  <si>
    <t xml:space="preserve">   Art and design-</t>
  </si>
  <si>
    <t xml:space="preserve">   Arts and sciences-</t>
  </si>
  <si>
    <t xml:space="preserve">   Basic sciences-</t>
  </si>
  <si>
    <t xml:space="preserve">   Business administration-</t>
  </si>
  <si>
    <t xml:space="preserve">   Coast and environment-</t>
  </si>
  <si>
    <t xml:space="preserve">   Continuing education-</t>
  </si>
  <si>
    <t xml:space="preserve">   Education-</t>
  </si>
  <si>
    <t xml:space="preserve">   Engineering-</t>
  </si>
  <si>
    <t xml:space="preserve">   Music and dramatic arts-</t>
  </si>
  <si>
    <t xml:space="preserve">   National center for security research and training (NCSRT)-</t>
  </si>
  <si>
    <t xml:space="preserve">   Veterinary medicine-</t>
  </si>
  <si>
    <t xml:space="preserve">   Research and economic development-</t>
  </si>
  <si>
    <t xml:space="preserve">   Libraries-</t>
  </si>
  <si>
    <t xml:space="preserve">   Museums-</t>
  </si>
  <si>
    <t xml:space="preserve">   Academic administration and personnel development-</t>
  </si>
  <si>
    <t xml:space="preserve">  Counseling and career guidance-</t>
  </si>
  <si>
    <t xml:space="preserve">  Social and cultural development-</t>
  </si>
  <si>
    <t xml:space="preserve">  Executive management-</t>
  </si>
  <si>
    <t xml:space="preserve">  Fiscal operations-</t>
  </si>
  <si>
    <t xml:space="preserve">  General administrative services-</t>
  </si>
  <si>
    <t xml:space="preserve">  Logistical services-</t>
  </si>
  <si>
    <t xml:space="preserve">  General operations-</t>
  </si>
  <si>
    <t xml:space="preserve">   Veterinary medicine general operations-</t>
  </si>
  <si>
    <t xml:space="preserve">   Renewals and replacements-</t>
  </si>
  <si>
    <t xml:space="preserve">    Educational leadership, research, and counseling (ELRC)</t>
  </si>
  <si>
    <t xml:space="preserve">     Law enforcement online (LEO)</t>
  </si>
  <si>
    <t xml:space="preserve">   Office of greek affairs</t>
  </si>
  <si>
    <t xml:space="preserve">   Electricity, gas, water, and sewer</t>
  </si>
  <si>
    <t xml:space="preserve">    Electricity, gas, water, and sewer </t>
  </si>
  <si>
    <t xml:space="preserve">       expenditures</t>
  </si>
  <si>
    <t xml:space="preserve">   Institute for partnerships in education</t>
  </si>
  <si>
    <t xml:space="preserve">   Student computer labs</t>
  </si>
  <si>
    <t xml:space="preserve">    Laboratory animal resources</t>
  </si>
  <si>
    <t xml:space="preserve">   Child care center</t>
  </si>
  <si>
    <t xml:space="preserve">    Special collections</t>
  </si>
  <si>
    <t xml:space="preserve">   International cultural center</t>
  </si>
  <si>
    <t xml:space="preserve">   University recreation</t>
  </si>
  <si>
    <t xml:space="preserve">    Miscellaneous minor jobs</t>
  </si>
  <si>
    <t xml:space="preserve">       Total renewals and replacements</t>
  </si>
  <si>
    <t xml:space="preserve">     Allocation from System for general administrative</t>
  </si>
  <si>
    <t xml:space="preserve">  Nonmandatory transfers for-</t>
  </si>
  <si>
    <t xml:space="preserve">        Total transfers</t>
  </si>
  <si>
    <t xml:space="preserve">          Total expenditures and transfers</t>
  </si>
  <si>
    <t xml:space="preserve">     Less allocation to Agricultural Center</t>
  </si>
  <si>
    <t xml:space="preserve">   Center for excellence in learning and teaching (CELT)</t>
  </si>
  <si>
    <t xml:space="preserve">    Human resource education and workforce development</t>
  </si>
  <si>
    <t xml:space="preserve">    Engineering computing services</t>
  </si>
  <si>
    <t xml:space="preserve">    Agricultural economics and agribusiness</t>
  </si>
  <si>
    <t xml:space="preserve">    English</t>
  </si>
  <si>
    <t xml:space="preserve">    Political Science</t>
  </si>
  <si>
    <t xml:space="preserve">    Electrical and computer</t>
  </si>
  <si>
    <t xml:space="preserve">    Construction management and industrial engineering</t>
  </si>
  <si>
    <t xml:space="preserve">    Turbine innovation and energy research center</t>
  </si>
  <si>
    <t xml:space="preserve">    Theatre</t>
  </si>
  <si>
    <t xml:space="preserve">     Subtotal libraries</t>
  </si>
  <si>
    <t xml:space="preserve">   Vice Chancellor for student services </t>
  </si>
  <si>
    <t xml:space="preserve">   Executive Vice Chancellor and Provost</t>
  </si>
  <si>
    <t xml:space="preserve">   Vice Provost for academic affairs</t>
  </si>
  <si>
    <t xml:space="preserve">   Vice Chancellor for communications and university relations </t>
  </si>
  <si>
    <t xml:space="preserve">   Vice Chancellor for finance and administrative services </t>
  </si>
  <si>
    <t xml:space="preserve">   Vice Chancellor for research and graduate studies</t>
  </si>
  <si>
    <t xml:space="preserve">   Vice Chancellor for strategic initiatives</t>
  </si>
  <si>
    <t xml:space="preserve">       Less allocation to Veterinary Medicine</t>
  </si>
  <si>
    <t xml:space="preserve">    Human ecology</t>
  </si>
  <si>
    <t xml:space="preserve">       Less allocation to Veterinary medicine </t>
  </si>
  <si>
    <t xml:space="preserve">   Vice Chancellor for student affairs-</t>
  </si>
  <si>
    <t xml:space="preserve">    Non-credit programs</t>
  </si>
  <si>
    <t xml:space="preserve">    Extended learning</t>
  </si>
  <si>
    <t xml:space="preserve">    Music</t>
  </si>
  <si>
    <t xml:space="preserve">    Louisiana transportation research center</t>
  </si>
  <si>
    <t xml:space="preserve">   Library and information science</t>
  </si>
  <si>
    <t xml:space="preserve">   Louisiana sea grant college program</t>
  </si>
  <si>
    <t xml:space="preserve">   University college</t>
  </si>
  <si>
    <t xml:space="preserve">    Diagnostic laboratory</t>
  </si>
  <si>
    <t xml:space="preserve">   Information technology services</t>
  </si>
  <si>
    <t xml:space="preserve">   Judicial affairs</t>
  </si>
  <si>
    <t xml:space="preserve">   Orientation</t>
  </si>
  <si>
    <t xml:space="preserve">   Network, infrastructure, and research enablement</t>
  </si>
  <si>
    <t xml:space="preserve">    Independent and distance learning</t>
  </si>
  <si>
    <t xml:space="preserve">    Educational theory, policy, and practice (ETPP)</t>
  </si>
  <si>
    <t xml:space="preserve">    Office of research</t>
  </si>
  <si>
    <t xml:space="preserve">          Total educational and general expenditures</t>
  </si>
  <si>
    <t>FOR THE YEAR ENDED JUNE 30, 2008</t>
  </si>
  <si>
    <t xml:space="preserve">   Multidisciplinary hiring initiative</t>
  </si>
  <si>
    <t xml:space="preserve">    Museum of Natural Science</t>
  </si>
  <si>
    <t xml:space="preserve">    Finance</t>
  </si>
  <si>
    <t xml:space="preserve">    Center for Biomodular multi-scale systems</t>
  </si>
  <si>
    <t xml:space="preserve">   Life Course and aging center</t>
  </si>
  <si>
    <t xml:space="preserve">   Museum of Art</t>
  </si>
  <si>
    <t xml:space="preserve">  Graduate school student recruitment</t>
  </si>
  <si>
    <t xml:space="preserve">     Interdisciplinary </t>
  </si>
  <si>
    <t xml:space="preserve">      Boys and girls state</t>
  </si>
  <si>
    <t xml:space="preserve">      Total academic administration and </t>
  </si>
  <si>
    <t xml:space="preserve">        Total agriculture</t>
  </si>
  <si>
    <t xml:space="preserve">   Computer charges</t>
  </si>
  <si>
    <t xml:space="preserve">     Coastal ecology institute </t>
  </si>
  <si>
    <t xml:space="preserve">     Coastal fisheries institute </t>
  </si>
  <si>
    <t xml:space="preserve">     Coastal studies institute </t>
  </si>
  <si>
    <t xml:space="preserve">      Institute for environmental studies </t>
  </si>
  <si>
    <t xml:space="preserve">      Interdisciplinary </t>
  </si>
  <si>
    <t xml:space="preserve">      Oceanography and coastal sciences </t>
  </si>
  <si>
    <t xml:space="preserve">      Special programs</t>
  </si>
  <si>
    <t xml:space="preserve">      Wetlands biogeochemistry institute</t>
  </si>
  <si>
    <t xml:space="preserve">   Mass Communication</t>
  </si>
  <si>
    <t xml:space="preserve">    Graduate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</si>
</sst>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33" borderId="0" xfId="42" applyNumberFormat="1" applyFont="1" applyFill="1" applyAlignment="1">
      <alignment vertical="center"/>
    </xf>
    <xf numFmtId="165" fontId="3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3" fillId="33" borderId="13" xfId="42" applyNumberFormat="1" applyFont="1" applyFill="1" applyBorder="1" applyAlignment="1">
      <alignment vertical="center"/>
    </xf>
    <xf numFmtId="37" fontId="3" fillId="33" borderId="14" xfId="0" applyFont="1" applyFill="1" applyBorder="1" applyAlignment="1">
      <alignment horizontal="centerContinuous" vertical="center"/>
    </xf>
    <xf numFmtId="165" fontId="3" fillId="33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0" xfId="42" applyNumberFormat="1" applyFont="1" applyFill="1" applyBorder="1" applyAlignment="1">
      <alignment horizontal="centerContinuous" vertical="center"/>
    </xf>
    <xf numFmtId="37" fontId="3" fillId="33" borderId="0" xfId="0" applyFont="1" applyFill="1" applyBorder="1" applyAlignment="1">
      <alignment horizontal="centerContinuous" vertical="center"/>
    </xf>
    <xf numFmtId="165" fontId="3" fillId="33" borderId="15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vertical="center"/>
      <protection/>
    </xf>
    <xf numFmtId="165" fontId="3" fillId="33" borderId="0" xfId="42" applyNumberFormat="1" applyFont="1" applyFill="1" applyBorder="1" applyAlignment="1" applyProtection="1">
      <alignment horizontal="center" vertical="center"/>
      <protection/>
    </xf>
    <xf numFmtId="37" fontId="3" fillId="33" borderId="0" xfId="0" applyFont="1" applyFill="1" applyBorder="1" applyAlignment="1">
      <alignment horizontal="center" vertical="center"/>
    </xf>
    <xf numFmtId="165" fontId="3" fillId="33" borderId="0" xfId="42" applyNumberFormat="1" applyFont="1" applyFill="1" applyBorder="1" applyAlignment="1" applyProtection="1">
      <alignment vertical="center"/>
      <protection/>
    </xf>
    <xf numFmtId="165" fontId="3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vertical="center"/>
      <protection/>
    </xf>
    <xf numFmtId="165" fontId="4" fillId="33" borderId="17" xfId="42" applyNumberFormat="1" applyFont="1" applyFill="1" applyBorder="1" applyAlignment="1" applyProtection="1">
      <alignment vertical="center"/>
      <protection/>
    </xf>
    <xf numFmtId="165" fontId="4" fillId="33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10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Alignment="1" applyProtection="1">
      <alignment horizontal="right"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right" vertical="center"/>
      <protection/>
    </xf>
    <xf numFmtId="42" fontId="2" fillId="0" borderId="10" xfId="44" applyNumberFormat="1" applyFont="1" applyFill="1" applyBorder="1" applyAlignment="1" applyProtection="1">
      <alignment vertical="center"/>
      <protection/>
    </xf>
    <xf numFmtId="167" fontId="2" fillId="0" borderId="10" xfId="44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 applyProtection="1" quotePrefix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horizontal="left" vertical="center"/>
      <protection/>
    </xf>
    <xf numFmtId="167" fontId="2" fillId="0" borderId="22" xfId="44" applyNumberFormat="1" applyFont="1" applyFill="1" applyBorder="1" applyAlignment="1" applyProtection="1">
      <alignment vertical="center"/>
      <protection/>
    </xf>
    <xf numFmtId="41" fontId="2" fillId="0" borderId="10" xfId="42" applyNumberFormat="1" applyFont="1" applyFill="1" applyBorder="1" applyAlignment="1" applyProtection="1">
      <alignment vertical="center"/>
      <protection/>
    </xf>
    <xf numFmtId="41" fontId="2" fillId="0" borderId="0" xfId="42" applyNumberFormat="1" applyFont="1" applyFill="1" applyBorder="1" applyAlignment="1" applyProtection="1">
      <alignment vertical="center"/>
      <protection/>
    </xf>
    <xf numFmtId="165" fontId="2" fillId="0" borderId="23" xfId="42" applyNumberFormat="1" applyFont="1" applyFill="1" applyBorder="1" applyAlignment="1" applyProtection="1">
      <alignment vertical="center"/>
      <protection/>
    </xf>
    <xf numFmtId="165" fontId="2" fillId="0" borderId="24" xfId="42" applyNumberFormat="1" applyFont="1" applyFill="1" applyBorder="1" applyAlignment="1" applyProtection="1">
      <alignment vertical="center"/>
      <protection/>
    </xf>
    <xf numFmtId="165" fontId="39" fillId="0" borderId="24" xfId="42" applyNumberFormat="1" applyFont="1" applyFill="1" applyBorder="1" applyAlignment="1" applyProtection="1">
      <alignment vertical="center"/>
      <protection/>
    </xf>
    <xf numFmtId="165" fontId="2" fillId="0" borderId="25" xfId="42" applyNumberFormat="1" applyFont="1" applyFill="1" applyBorder="1" applyAlignment="1" applyProtection="1">
      <alignment vertical="center"/>
      <protection/>
    </xf>
    <xf numFmtId="165" fontId="3" fillId="33" borderId="14" xfId="42" applyNumberFormat="1" applyFont="1" applyFill="1" applyBorder="1" applyAlignment="1" applyProtection="1">
      <alignment horizontal="center" vertical="center"/>
      <protection/>
    </xf>
    <xf numFmtId="37" fontId="3" fillId="33" borderId="0" xfId="0" applyFont="1" applyFill="1" applyBorder="1" applyAlignment="1">
      <alignment horizontal="center" vertical="center"/>
    </xf>
    <xf numFmtId="37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608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7.57421875" style="2" customWidth="1"/>
  </cols>
  <sheetData>
    <row r="1" ht="12.75" thickBot="1"/>
    <row r="2" spans="1:15" s="5" customFormat="1" ht="1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256" s="5" customFormat="1" ht="12">
      <c r="A3" s="12" t="s">
        <v>197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3"/>
      <c r="M3" s="13"/>
      <c r="N3" s="13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8.2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20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2">
      <c r="A5" s="50" t="s">
        <v>196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12">
      <c r="A6" s="12" t="s">
        <v>343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10.5" customHeight="1" thickBo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"/>
      <c r="B10" s="1"/>
      <c r="C10" s="1"/>
      <c r="D10" s="1"/>
      <c r="E10" s="1"/>
      <c r="F10" s="1"/>
      <c r="G10" s="1"/>
      <c r="H10" s="1"/>
      <c r="I10" s="3" t="s">
        <v>0</v>
      </c>
      <c r="J10" s="1"/>
      <c r="K10" s="1"/>
      <c r="L10" s="1"/>
      <c r="M10" s="3" t="s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" t="s">
        <v>2</v>
      </c>
      <c r="D11" s="25"/>
      <c r="E11" s="4" t="s">
        <v>3</v>
      </c>
      <c r="F11" s="25"/>
      <c r="G11" s="4" t="s">
        <v>4</v>
      </c>
      <c r="H11" s="25"/>
      <c r="I11" s="4" t="s">
        <v>5</v>
      </c>
      <c r="J11" s="25"/>
      <c r="K11" s="4" t="s">
        <v>6</v>
      </c>
      <c r="L11" s="25"/>
      <c r="M11" s="4" t="s">
        <v>7</v>
      </c>
      <c r="N11" s="25"/>
      <c r="O11" s="4" t="s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9" customFormat="1" ht="13.5" customHeight="1">
      <c r="A13" s="26" t="s">
        <v>254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9" customFormat="1" ht="13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9" customFormat="1" ht="13.5" customHeight="1">
      <c r="A15" s="26" t="s">
        <v>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29" customFormat="1" ht="13.5" customHeight="1">
      <c r="A16" s="26" t="s">
        <v>15</v>
      </c>
      <c r="B16" s="27" t="s">
        <v>10</v>
      </c>
      <c r="C16" s="35">
        <f>SUM(E16:O16)</f>
        <v>1408433</v>
      </c>
      <c r="D16" s="26"/>
      <c r="E16" s="36">
        <v>283609</v>
      </c>
      <c r="F16" s="26"/>
      <c r="G16" s="36">
        <v>20909</v>
      </c>
      <c r="H16" s="26"/>
      <c r="I16" s="36">
        <v>86977</v>
      </c>
      <c r="J16" s="26"/>
      <c r="K16" s="36">
        <v>94446</v>
      </c>
      <c r="L16" s="26"/>
      <c r="M16" s="36">
        <v>917246</v>
      </c>
      <c r="N16" s="26"/>
      <c r="O16" s="36">
        <v>5246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9" customFormat="1" ht="13.5" customHeight="1">
      <c r="A17" s="26"/>
      <c r="B17" s="27" t="s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29" customFormat="1" ht="13.5" customHeight="1">
      <c r="A18" s="26" t="s">
        <v>260</v>
      </c>
      <c r="B18" s="27" t="s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29" customFormat="1" ht="13.5" customHeight="1">
      <c r="A19" s="26" t="s">
        <v>16</v>
      </c>
      <c r="B19" s="27"/>
      <c r="C19" s="26">
        <f aca="true" t="shared" si="0" ref="C19:C35">SUM(E19:O19)</f>
        <v>655392</v>
      </c>
      <c r="D19" s="26"/>
      <c r="E19" s="26">
        <v>469139</v>
      </c>
      <c r="F19" s="26"/>
      <c r="G19" s="26">
        <v>23377</v>
      </c>
      <c r="H19" s="26"/>
      <c r="I19" s="26">
        <v>122623</v>
      </c>
      <c r="J19" s="26"/>
      <c r="K19" s="32">
        <v>6185</v>
      </c>
      <c r="L19" s="26"/>
      <c r="M19" s="26">
        <v>31136</v>
      </c>
      <c r="N19" s="26"/>
      <c r="O19" s="26">
        <v>2932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29" customFormat="1" ht="13.5" customHeight="1">
      <c r="A20" s="26" t="s">
        <v>17</v>
      </c>
      <c r="B20" s="27" t="s">
        <v>10</v>
      </c>
      <c r="C20" s="26">
        <f t="shared" si="0"/>
        <v>532814</v>
      </c>
      <c r="D20" s="26"/>
      <c r="E20" s="26">
        <v>367553</v>
      </c>
      <c r="F20" s="26"/>
      <c r="G20" s="26">
        <v>39289</v>
      </c>
      <c r="H20" s="26"/>
      <c r="I20" s="26">
        <v>98970</v>
      </c>
      <c r="J20" s="26"/>
      <c r="K20" s="26">
        <v>0</v>
      </c>
      <c r="L20" s="26"/>
      <c r="M20" s="26">
        <v>27002</v>
      </c>
      <c r="N20" s="26"/>
      <c r="O20" s="26">
        <v>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29" customFormat="1" ht="13.5" customHeight="1">
      <c r="A21" s="26" t="s">
        <v>18</v>
      </c>
      <c r="B21" s="27" t="s">
        <v>10</v>
      </c>
      <c r="C21" s="26">
        <f t="shared" si="0"/>
        <v>828224</v>
      </c>
      <c r="D21" s="26"/>
      <c r="E21" s="26">
        <v>549455</v>
      </c>
      <c r="F21" s="26"/>
      <c r="G21" s="26">
        <v>51758</v>
      </c>
      <c r="H21" s="26"/>
      <c r="I21" s="26">
        <v>145268</v>
      </c>
      <c r="J21" s="26"/>
      <c r="K21" s="26">
        <v>8914</v>
      </c>
      <c r="L21" s="26"/>
      <c r="M21" s="26">
        <v>57817</v>
      </c>
      <c r="N21" s="26"/>
      <c r="O21" s="32">
        <v>15012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9" customFormat="1" ht="13.5" customHeight="1">
      <c r="A22" s="26" t="s">
        <v>19</v>
      </c>
      <c r="B22" s="27" t="s">
        <v>10</v>
      </c>
      <c r="C22" s="26">
        <f t="shared" si="0"/>
        <v>603862</v>
      </c>
      <c r="D22" s="26"/>
      <c r="E22" s="26">
        <v>364506</v>
      </c>
      <c r="F22" s="26"/>
      <c r="G22" s="26">
        <v>55072</v>
      </c>
      <c r="H22" s="26"/>
      <c r="I22" s="26">
        <v>104258</v>
      </c>
      <c r="J22" s="26"/>
      <c r="K22" s="26">
        <v>4330</v>
      </c>
      <c r="L22" s="26"/>
      <c r="M22" s="26">
        <v>75696</v>
      </c>
      <c r="N22" s="26"/>
      <c r="O22" s="32">
        <v>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9" customFormat="1" ht="13.5" customHeight="1">
      <c r="A23" s="26" t="s">
        <v>20</v>
      </c>
      <c r="B23" s="27" t="s">
        <v>10</v>
      </c>
      <c r="C23" s="26">
        <f t="shared" si="0"/>
        <v>327420</v>
      </c>
      <c r="D23" s="26"/>
      <c r="E23" s="26">
        <v>186398</v>
      </c>
      <c r="F23" s="26"/>
      <c r="G23" s="26">
        <v>58010</v>
      </c>
      <c r="H23" s="26"/>
      <c r="I23" s="26">
        <v>64897</v>
      </c>
      <c r="J23" s="26"/>
      <c r="K23" s="32">
        <v>1499</v>
      </c>
      <c r="L23" s="26"/>
      <c r="M23" s="26">
        <v>16616</v>
      </c>
      <c r="N23" s="26"/>
      <c r="O23" s="32">
        <v>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9" customFormat="1" ht="13.5" customHeight="1">
      <c r="A24" s="26" t="s">
        <v>21</v>
      </c>
      <c r="B24" s="27" t="s">
        <v>10</v>
      </c>
      <c r="C24" s="26">
        <f t="shared" si="0"/>
        <v>578324</v>
      </c>
      <c r="D24" s="26"/>
      <c r="E24" s="26">
        <v>407756</v>
      </c>
      <c r="F24" s="26"/>
      <c r="G24" s="26">
        <v>19430</v>
      </c>
      <c r="H24" s="26"/>
      <c r="I24" s="26">
        <v>118732</v>
      </c>
      <c r="J24" s="26"/>
      <c r="K24" s="26">
        <v>0</v>
      </c>
      <c r="L24" s="26"/>
      <c r="M24" s="26">
        <v>32177</v>
      </c>
      <c r="N24" s="26"/>
      <c r="O24" s="32">
        <v>229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9" customFormat="1" ht="13.5" customHeight="1">
      <c r="A25" s="26" t="s">
        <v>22</v>
      </c>
      <c r="B25" s="27" t="s">
        <v>10</v>
      </c>
      <c r="C25" s="26">
        <f t="shared" si="0"/>
        <v>1403477</v>
      </c>
      <c r="D25" s="26"/>
      <c r="E25" s="26">
        <v>975180</v>
      </c>
      <c r="F25" s="26"/>
      <c r="G25" s="26">
        <v>72611</v>
      </c>
      <c r="H25" s="26"/>
      <c r="I25" s="26">
        <v>288576</v>
      </c>
      <c r="J25" s="26"/>
      <c r="K25" s="26">
        <v>16494</v>
      </c>
      <c r="L25" s="26"/>
      <c r="M25" s="26">
        <v>46182</v>
      </c>
      <c r="N25" s="26"/>
      <c r="O25" s="26">
        <v>4434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9" customFormat="1" ht="13.5" customHeight="1">
      <c r="A26" s="26" t="s">
        <v>23</v>
      </c>
      <c r="B26" s="27" t="s">
        <v>10</v>
      </c>
      <c r="C26" s="26">
        <f t="shared" si="0"/>
        <v>396443</v>
      </c>
      <c r="D26" s="26"/>
      <c r="E26" s="26">
        <v>279942</v>
      </c>
      <c r="F26" s="26"/>
      <c r="G26" s="26">
        <v>24863</v>
      </c>
      <c r="H26" s="26"/>
      <c r="I26" s="26">
        <v>71860</v>
      </c>
      <c r="J26" s="26"/>
      <c r="K26" s="26">
        <v>1681</v>
      </c>
      <c r="L26" s="26"/>
      <c r="M26" s="26">
        <v>18097</v>
      </c>
      <c r="N26" s="26"/>
      <c r="O26" s="32">
        <v>0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9" customFormat="1" ht="13.5" customHeight="1">
      <c r="A27" s="26" t="s">
        <v>24</v>
      </c>
      <c r="B27" s="27" t="s">
        <v>10</v>
      </c>
      <c r="C27" s="26">
        <f t="shared" si="0"/>
        <v>6929</v>
      </c>
      <c r="D27" s="26"/>
      <c r="E27" s="32">
        <v>0</v>
      </c>
      <c r="F27" s="26"/>
      <c r="G27" s="32">
        <v>1544</v>
      </c>
      <c r="H27" s="26"/>
      <c r="I27" s="32">
        <v>468</v>
      </c>
      <c r="J27" s="26"/>
      <c r="K27" s="32">
        <v>0</v>
      </c>
      <c r="L27" s="26"/>
      <c r="M27" s="26">
        <v>4917</v>
      </c>
      <c r="N27" s="26"/>
      <c r="O27" s="32"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9" customFormat="1" ht="13.5" customHeight="1">
      <c r="A28" s="26" t="s">
        <v>25</v>
      </c>
      <c r="B28" s="27" t="s">
        <v>10</v>
      </c>
      <c r="C28" s="26">
        <f t="shared" si="0"/>
        <v>315826</v>
      </c>
      <c r="D28" s="26"/>
      <c r="E28" s="26">
        <v>234217</v>
      </c>
      <c r="F28" s="26"/>
      <c r="G28" s="26">
        <v>4937</v>
      </c>
      <c r="H28" s="26"/>
      <c r="I28" s="26">
        <v>65987</v>
      </c>
      <c r="J28" s="26"/>
      <c r="K28" s="26">
        <v>1045</v>
      </c>
      <c r="L28" s="26"/>
      <c r="M28" s="26">
        <v>9640</v>
      </c>
      <c r="N28" s="26"/>
      <c r="O28" s="32">
        <v>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9" customFormat="1" ht="13.5" customHeight="1">
      <c r="A29" s="26" t="s">
        <v>26</v>
      </c>
      <c r="B29" s="27" t="s">
        <v>10</v>
      </c>
      <c r="C29" s="26">
        <f t="shared" si="0"/>
        <v>2501108</v>
      </c>
      <c r="D29" s="26"/>
      <c r="E29" s="26">
        <v>1711711</v>
      </c>
      <c r="F29" s="26"/>
      <c r="G29" s="26">
        <v>111786</v>
      </c>
      <c r="H29" s="26"/>
      <c r="I29" s="26">
        <v>500901</v>
      </c>
      <c r="J29" s="26"/>
      <c r="K29" s="26">
        <v>29917</v>
      </c>
      <c r="L29" s="26"/>
      <c r="M29" s="26">
        <v>146793</v>
      </c>
      <c r="N29" s="26"/>
      <c r="O29" s="26"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9" customFormat="1" ht="14.25" customHeight="1">
      <c r="A30" s="26" t="s">
        <v>306</v>
      </c>
      <c r="B30" s="27"/>
      <c r="C30" s="26">
        <f t="shared" si="0"/>
        <v>1239342</v>
      </c>
      <c r="D30" s="26"/>
      <c r="E30" s="26">
        <v>842424</v>
      </c>
      <c r="F30" s="26"/>
      <c r="G30" s="26">
        <v>72603</v>
      </c>
      <c r="H30" s="26"/>
      <c r="I30" s="26">
        <v>261083</v>
      </c>
      <c r="J30" s="26"/>
      <c r="K30" s="26">
        <v>14526</v>
      </c>
      <c r="L30" s="26"/>
      <c r="M30" s="26">
        <v>52195</v>
      </c>
      <c r="N30" s="26"/>
      <c r="O30" s="26">
        <v>-3489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9" customFormat="1" ht="13.5" customHeight="1">
      <c r="A31" s="26" t="s">
        <v>27</v>
      </c>
      <c r="B31" s="27" t="s">
        <v>10</v>
      </c>
      <c r="C31" s="26">
        <f t="shared" si="0"/>
        <v>125260</v>
      </c>
      <c r="D31" s="26"/>
      <c r="E31" s="32">
        <v>57390</v>
      </c>
      <c r="F31" s="26"/>
      <c r="G31" s="26">
        <v>8249</v>
      </c>
      <c r="H31" s="26"/>
      <c r="I31" s="32">
        <v>17418</v>
      </c>
      <c r="J31" s="26"/>
      <c r="K31" s="26">
        <v>16971</v>
      </c>
      <c r="L31" s="26"/>
      <c r="M31" s="26">
        <v>14704</v>
      </c>
      <c r="N31" s="26"/>
      <c r="O31" s="32">
        <v>10528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9" customFormat="1" ht="14.25" customHeight="1">
      <c r="A32" s="26" t="s">
        <v>28</v>
      </c>
      <c r="B32" s="27" t="s">
        <v>10</v>
      </c>
      <c r="C32" s="26">
        <f t="shared" si="0"/>
        <v>356259</v>
      </c>
      <c r="D32" s="26"/>
      <c r="E32" s="26">
        <v>234643</v>
      </c>
      <c r="F32" s="26"/>
      <c r="G32" s="26">
        <v>21992</v>
      </c>
      <c r="H32" s="26"/>
      <c r="I32" s="26">
        <v>64033</v>
      </c>
      <c r="J32" s="26"/>
      <c r="K32" s="32">
        <v>1090</v>
      </c>
      <c r="L32" s="26"/>
      <c r="M32" s="26">
        <v>34501</v>
      </c>
      <c r="N32" s="26"/>
      <c r="O32" s="32"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9" customFormat="1" ht="13.5" customHeight="1">
      <c r="A33" s="26" t="s">
        <v>29</v>
      </c>
      <c r="B33" s="27" t="s">
        <v>10</v>
      </c>
      <c r="C33" s="26">
        <f t="shared" si="0"/>
        <v>124952</v>
      </c>
      <c r="D33" s="26"/>
      <c r="E33" s="26">
        <v>72642</v>
      </c>
      <c r="F33" s="26"/>
      <c r="G33" s="26">
        <v>21432</v>
      </c>
      <c r="H33" s="26"/>
      <c r="I33" s="26">
        <v>21049</v>
      </c>
      <c r="J33" s="26"/>
      <c r="K33" s="26">
        <v>6494</v>
      </c>
      <c r="L33" s="26"/>
      <c r="M33" s="26">
        <v>3335</v>
      </c>
      <c r="N33" s="26"/>
      <c r="O33" s="32"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9" customFormat="1" ht="14.25" customHeight="1">
      <c r="A34" s="26" t="s">
        <v>231</v>
      </c>
      <c r="B34" s="27"/>
      <c r="C34" s="30">
        <f t="shared" si="0"/>
        <v>1073955</v>
      </c>
      <c r="D34" s="26"/>
      <c r="E34" s="30">
        <v>750579</v>
      </c>
      <c r="F34" s="26"/>
      <c r="G34" s="30">
        <v>44393</v>
      </c>
      <c r="H34" s="26"/>
      <c r="I34" s="30">
        <v>239528</v>
      </c>
      <c r="J34" s="26"/>
      <c r="K34" s="30">
        <v>196</v>
      </c>
      <c r="L34" s="26"/>
      <c r="M34" s="30">
        <v>39259</v>
      </c>
      <c r="N34" s="26"/>
      <c r="O34" s="31"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9" customFormat="1" ht="13.5" customHeight="1">
      <c r="A35" s="26" t="s">
        <v>211</v>
      </c>
      <c r="B35" s="27" t="s">
        <v>10</v>
      </c>
      <c r="C35" s="30">
        <f t="shared" si="0"/>
        <v>11069587</v>
      </c>
      <c r="D35" s="26"/>
      <c r="E35" s="30">
        <f>SUM(E19:E34)</f>
        <v>7503535</v>
      </c>
      <c r="F35" s="26"/>
      <c r="G35" s="30">
        <f>SUM(G19:G34)</f>
        <v>631346</v>
      </c>
      <c r="H35" s="26"/>
      <c r="I35" s="30">
        <f>SUM(I19:I34)</f>
        <v>2185651</v>
      </c>
      <c r="J35" s="26"/>
      <c r="K35" s="30">
        <f>SUM(K19:K34)</f>
        <v>109342</v>
      </c>
      <c r="L35" s="26"/>
      <c r="M35" s="30">
        <f>SUM(M19:M34)</f>
        <v>610067</v>
      </c>
      <c r="N35" s="26"/>
      <c r="O35" s="30">
        <f>SUM(O19:O34)</f>
        <v>29646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9" customFormat="1" ht="14.25" customHeight="1">
      <c r="A36" s="26"/>
      <c r="B36" s="27" t="s">
        <v>10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9" customFormat="1" ht="13.5" customHeight="1">
      <c r="A37" s="26" t="s">
        <v>261</v>
      </c>
      <c r="B37" s="27" t="s">
        <v>10</v>
      </c>
      <c r="C37" s="26" t="s">
        <v>10</v>
      </c>
      <c r="D37" s="26"/>
      <c r="E37" s="26" t="s">
        <v>10</v>
      </c>
      <c r="F37" s="26" t="s">
        <v>10</v>
      </c>
      <c r="G37" s="26" t="s">
        <v>10</v>
      </c>
      <c r="H37" s="26" t="s">
        <v>10</v>
      </c>
      <c r="I37" s="26" t="s">
        <v>10</v>
      </c>
      <c r="J37" s="26" t="s">
        <v>10</v>
      </c>
      <c r="K37" s="26" t="s">
        <v>10</v>
      </c>
      <c r="L37" s="26" t="s">
        <v>10</v>
      </c>
      <c r="M37" s="26" t="s">
        <v>10</v>
      </c>
      <c r="N37" s="26" t="s">
        <v>10</v>
      </c>
      <c r="O37" s="26" t="s">
        <v>10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9" customFormat="1" ht="14.25" customHeight="1">
      <c r="A38" s="26" t="s">
        <v>61</v>
      </c>
      <c r="B38" s="27" t="s">
        <v>10</v>
      </c>
      <c r="C38" s="26">
        <f aca="true" t="shared" si="1" ref="C38:C43">SUM(E38:O38)</f>
        <v>1846561</v>
      </c>
      <c r="D38" s="26"/>
      <c r="E38" s="26">
        <v>1199616</v>
      </c>
      <c r="F38" s="26"/>
      <c r="G38" s="26">
        <v>83633</v>
      </c>
      <c r="H38" s="26"/>
      <c r="I38" s="26">
        <v>377561</v>
      </c>
      <c r="J38" s="26"/>
      <c r="K38" s="26">
        <v>22114</v>
      </c>
      <c r="L38" s="26"/>
      <c r="M38" s="26">
        <v>109055</v>
      </c>
      <c r="N38" s="26"/>
      <c r="O38" s="26">
        <v>54582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9" customFormat="1" ht="13.5" customHeight="1">
      <c r="A39" s="26" t="s">
        <v>62</v>
      </c>
      <c r="B39" s="27" t="s">
        <v>10</v>
      </c>
      <c r="C39" s="26">
        <f t="shared" si="1"/>
        <v>3421019</v>
      </c>
      <c r="D39" s="26"/>
      <c r="E39" s="26">
        <v>2409752</v>
      </c>
      <c r="F39" s="26"/>
      <c r="G39" s="26">
        <v>96417</v>
      </c>
      <c r="H39" s="26"/>
      <c r="I39" s="26">
        <v>693185</v>
      </c>
      <c r="J39" s="26"/>
      <c r="K39" s="26">
        <v>16354</v>
      </c>
      <c r="L39" s="26"/>
      <c r="M39" s="26">
        <v>197325</v>
      </c>
      <c r="N39" s="26"/>
      <c r="O39" s="26">
        <v>7986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9" customFormat="1" ht="14.25" customHeight="1">
      <c r="A40" s="26" t="s">
        <v>27</v>
      </c>
      <c r="B40" s="27" t="s">
        <v>10</v>
      </c>
      <c r="C40" s="26">
        <f t="shared" si="1"/>
        <v>8045</v>
      </c>
      <c r="D40" s="26"/>
      <c r="E40" s="32">
        <v>0</v>
      </c>
      <c r="F40" s="26"/>
      <c r="G40" s="26">
        <v>3045</v>
      </c>
      <c r="H40" s="26"/>
      <c r="I40" s="32">
        <v>0</v>
      </c>
      <c r="J40" s="26"/>
      <c r="K40" s="32">
        <v>2472</v>
      </c>
      <c r="L40" s="26"/>
      <c r="M40" s="32">
        <v>2528</v>
      </c>
      <c r="N40" s="26"/>
      <c r="O40" s="32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9" customFormat="1" ht="13.5" customHeight="1">
      <c r="A41" s="26" t="s">
        <v>232</v>
      </c>
      <c r="B41" s="27"/>
      <c r="C41" s="26">
        <f t="shared" si="1"/>
        <v>519999</v>
      </c>
      <c r="D41" s="26"/>
      <c r="E41" s="32">
        <v>325789</v>
      </c>
      <c r="F41" s="26"/>
      <c r="G41" s="26">
        <v>28583</v>
      </c>
      <c r="H41" s="26"/>
      <c r="I41" s="32">
        <v>114610</v>
      </c>
      <c r="J41" s="26"/>
      <c r="K41" s="32">
        <v>8744</v>
      </c>
      <c r="L41" s="26"/>
      <c r="M41" s="32">
        <v>42273</v>
      </c>
      <c r="N41" s="26"/>
      <c r="O41" s="32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9" customFormat="1" ht="14.25" customHeight="1">
      <c r="A42" s="26" t="s">
        <v>63</v>
      </c>
      <c r="B42" s="27" t="s">
        <v>10</v>
      </c>
      <c r="C42" s="30">
        <f t="shared" si="1"/>
        <v>1556654</v>
      </c>
      <c r="D42" s="26"/>
      <c r="E42" s="30">
        <v>1087395</v>
      </c>
      <c r="F42" s="26"/>
      <c r="G42" s="30">
        <v>45439</v>
      </c>
      <c r="H42" s="26"/>
      <c r="I42" s="30">
        <v>314086</v>
      </c>
      <c r="J42" s="26"/>
      <c r="K42" s="30">
        <v>16244</v>
      </c>
      <c r="L42" s="26"/>
      <c r="M42" s="30">
        <v>81764</v>
      </c>
      <c r="N42" s="26"/>
      <c r="O42" s="30">
        <v>11726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9" customFormat="1" ht="13.5" customHeight="1">
      <c r="A43" s="26" t="s">
        <v>206</v>
      </c>
      <c r="B43" s="27" t="s">
        <v>10</v>
      </c>
      <c r="C43" s="30">
        <f t="shared" si="1"/>
        <v>7352278</v>
      </c>
      <c r="D43" s="26"/>
      <c r="E43" s="30">
        <f>SUM(E38:E42)</f>
        <v>5022552</v>
      </c>
      <c r="F43" s="26"/>
      <c r="G43" s="30">
        <f>SUM(G38:G42)</f>
        <v>257117</v>
      </c>
      <c r="H43" s="26"/>
      <c r="I43" s="30">
        <f>SUM(I38:I42)</f>
        <v>1499442</v>
      </c>
      <c r="J43" s="26"/>
      <c r="K43" s="30">
        <f>SUM(K38:K42)</f>
        <v>65928</v>
      </c>
      <c r="L43" s="26"/>
      <c r="M43" s="30">
        <f>SUM(M38:M42)</f>
        <v>432945</v>
      </c>
      <c r="N43" s="26"/>
      <c r="O43" s="30">
        <f>SUM(O38:O42)</f>
        <v>74294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9" customFormat="1" ht="14.25" customHeight="1">
      <c r="A44" s="26"/>
      <c r="B44" s="27" t="s">
        <v>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9" customFormat="1" ht="13.5" customHeight="1">
      <c r="A45" s="26" t="s">
        <v>262</v>
      </c>
      <c r="B45" s="27" t="s">
        <v>10</v>
      </c>
      <c r="C45" s="26"/>
      <c r="D45" s="26"/>
      <c r="E45" s="26" t="s">
        <v>10</v>
      </c>
      <c r="F45" s="26" t="s">
        <v>10</v>
      </c>
      <c r="G45" s="26" t="s">
        <v>10</v>
      </c>
      <c r="H45" s="26" t="s">
        <v>10</v>
      </c>
      <c r="I45" s="26" t="s">
        <v>10</v>
      </c>
      <c r="J45" s="26" t="s">
        <v>10</v>
      </c>
      <c r="K45" s="26" t="s">
        <v>10</v>
      </c>
      <c r="L45" s="26" t="s">
        <v>10</v>
      </c>
      <c r="M45" s="26" t="s">
        <v>10</v>
      </c>
      <c r="N45" s="26" t="s">
        <v>10</v>
      </c>
      <c r="O45" s="26" t="s">
        <v>10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9" customFormat="1" ht="14.25" customHeight="1">
      <c r="A46" s="26" t="s">
        <v>30</v>
      </c>
      <c r="B46" s="27" t="s">
        <v>10</v>
      </c>
      <c r="C46" s="26">
        <f aca="true" t="shared" si="2" ref="C46:C64">SUM(E46:O46)</f>
        <v>88866</v>
      </c>
      <c r="D46" s="26"/>
      <c r="E46" s="32">
        <v>0</v>
      </c>
      <c r="F46" s="26"/>
      <c r="G46" s="26">
        <v>38619</v>
      </c>
      <c r="H46" s="26"/>
      <c r="I46" s="32">
        <v>11065</v>
      </c>
      <c r="J46" s="26"/>
      <c r="K46" s="32">
        <v>0</v>
      </c>
      <c r="L46" s="26"/>
      <c r="M46" s="26">
        <v>38702</v>
      </c>
      <c r="N46" s="26"/>
      <c r="O46" s="32">
        <v>480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9" customFormat="1" ht="13.5" customHeight="1">
      <c r="A47" s="26" t="s">
        <v>31</v>
      </c>
      <c r="B47" s="27" t="s">
        <v>10</v>
      </c>
      <c r="C47" s="26">
        <f>SUM(E47:O47)</f>
        <v>1422112</v>
      </c>
      <c r="D47" s="26"/>
      <c r="E47" s="26">
        <v>967069</v>
      </c>
      <c r="F47" s="26"/>
      <c r="G47" s="26">
        <v>77085</v>
      </c>
      <c r="H47" s="26"/>
      <c r="I47" s="26">
        <v>293190</v>
      </c>
      <c r="J47" s="26"/>
      <c r="K47" s="26">
        <v>7751</v>
      </c>
      <c r="L47" s="26"/>
      <c r="M47" s="26">
        <v>50060</v>
      </c>
      <c r="N47" s="26"/>
      <c r="O47" s="26">
        <v>26957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9" customFormat="1" ht="14.25" customHeight="1">
      <c r="A48" s="26" t="s">
        <v>198</v>
      </c>
      <c r="B48" s="27"/>
      <c r="C48" s="26">
        <f t="shared" si="2"/>
        <v>2074169</v>
      </c>
      <c r="D48" s="26"/>
      <c r="E48" s="26">
        <v>1489469</v>
      </c>
      <c r="F48" s="26"/>
      <c r="G48" s="26">
        <v>85529</v>
      </c>
      <c r="H48" s="26"/>
      <c r="I48" s="26">
        <v>377495</v>
      </c>
      <c r="J48" s="26"/>
      <c r="K48" s="26">
        <v>16391</v>
      </c>
      <c r="L48" s="26"/>
      <c r="M48" s="26">
        <v>95838</v>
      </c>
      <c r="N48" s="26"/>
      <c r="O48" s="26">
        <v>9447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9" customFormat="1" ht="13.5" customHeight="1">
      <c r="A49" s="26" t="s">
        <v>32</v>
      </c>
      <c r="B49" s="27" t="s">
        <v>10</v>
      </c>
      <c r="C49" s="26">
        <f t="shared" si="2"/>
        <v>8944021</v>
      </c>
      <c r="D49" s="26"/>
      <c r="E49" s="26">
        <v>6610825</v>
      </c>
      <c r="F49" s="26"/>
      <c r="G49" s="26">
        <v>224995</v>
      </c>
      <c r="H49" s="26"/>
      <c r="I49" s="26">
        <v>1749990</v>
      </c>
      <c r="J49" s="26"/>
      <c r="K49" s="26">
        <v>104164</v>
      </c>
      <c r="L49" s="26"/>
      <c r="M49" s="26">
        <v>224665</v>
      </c>
      <c r="N49" s="26"/>
      <c r="O49" s="26">
        <v>29382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9" customFormat="1" ht="14.25" customHeight="1">
      <c r="A50" s="26" t="s">
        <v>33</v>
      </c>
      <c r="B50" s="27" t="s">
        <v>10</v>
      </c>
      <c r="C50" s="26">
        <f t="shared" si="2"/>
        <v>3156</v>
      </c>
      <c r="D50" s="26"/>
      <c r="E50" s="32">
        <v>0</v>
      </c>
      <c r="F50" s="26"/>
      <c r="G50" s="32">
        <v>2076</v>
      </c>
      <c r="H50" s="26"/>
      <c r="I50" s="32">
        <v>0</v>
      </c>
      <c r="J50" s="26"/>
      <c r="K50" s="32">
        <v>0</v>
      </c>
      <c r="L50" s="26"/>
      <c r="M50" s="26">
        <v>1080</v>
      </c>
      <c r="N50" s="26"/>
      <c r="O50" s="32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9" customFormat="1" ht="13.5" customHeight="1">
      <c r="A51" s="26" t="s">
        <v>34</v>
      </c>
      <c r="B51" s="27" t="s">
        <v>10</v>
      </c>
      <c r="C51" s="26">
        <f t="shared" si="2"/>
        <v>3582534</v>
      </c>
      <c r="D51" s="26"/>
      <c r="E51" s="26">
        <v>2580544</v>
      </c>
      <c r="F51" s="26"/>
      <c r="G51" s="26">
        <v>75078</v>
      </c>
      <c r="H51" s="26"/>
      <c r="I51" s="26">
        <v>776424</v>
      </c>
      <c r="J51" s="26"/>
      <c r="K51" s="26">
        <v>34062</v>
      </c>
      <c r="L51" s="26"/>
      <c r="M51" s="26">
        <v>97598</v>
      </c>
      <c r="N51" s="26"/>
      <c r="O51" s="32">
        <v>18828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29" customFormat="1" ht="14.25" customHeight="1">
      <c r="A52" s="26" t="s">
        <v>35</v>
      </c>
      <c r="B52" s="27" t="s">
        <v>10</v>
      </c>
      <c r="C52" s="26">
        <f t="shared" si="2"/>
        <v>163535</v>
      </c>
      <c r="D52" s="26"/>
      <c r="E52" s="26">
        <v>62433</v>
      </c>
      <c r="F52" s="26"/>
      <c r="G52" s="26">
        <v>27419</v>
      </c>
      <c r="H52" s="26"/>
      <c r="I52" s="26">
        <v>10143</v>
      </c>
      <c r="J52" s="26"/>
      <c r="K52" s="26">
        <v>516</v>
      </c>
      <c r="L52" s="26"/>
      <c r="M52" s="26">
        <v>63024</v>
      </c>
      <c r="N52" s="26"/>
      <c r="O52" s="32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s="29" customFormat="1" ht="13.5" customHeight="1">
      <c r="A53" s="26" t="s">
        <v>36</v>
      </c>
      <c r="B53" s="27" t="s">
        <v>10</v>
      </c>
      <c r="C53" s="26">
        <f t="shared" si="2"/>
        <v>2866417</v>
      </c>
      <c r="D53" s="26"/>
      <c r="E53" s="26">
        <v>2091930</v>
      </c>
      <c r="F53" s="26"/>
      <c r="G53" s="26">
        <v>92787</v>
      </c>
      <c r="H53" s="26"/>
      <c r="I53" s="26">
        <v>557932</v>
      </c>
      <c r="J53" s="26"/>
      <c r="K53" s="26">
        <v>41924</v>
      </c>
      <c r="L53" s="26"/>
      <c r="M53" s="26">
        <v>76549</v>
      </c>
      <c r="N53" s="26"/>
      <c r="O53" s="32">
        <v>5295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9" customFormat="1" ht="14.25" customHeight="1">
      <c r="A54" s="26" t="s">
        <v>37</v>
      </c>
      <c r="B54" s="27" t="s">
        <v>10</v>
      </c>
      <c r="C54" s="26">
        <f t="shared" si="2"/>
        <v>3009587</v>
      </c>
      <c r="D54" s="26"/>
      <c r="E54" s="26">
        <v>2006156</v>
      </c>
      <c r="F54" s="26"/>
      <c r="G54" s="26">
        <v>180753</v>
      </c>
      <c r="H54" s="26"/>
      <c r="I54" s="26">
        <v>554628</v>
      </c>
      <c r="J54" s="26"/>
      <c r="K54" s="26">
        <v>33014</v>
      </c>
      <c r="L54" s="26"/>
      <c r="M54" s="26">
        <v>178117</v>
      </c>
      <c r="N54" s="26"/>
      <c r="O54" s="26">
        <v>56919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9" customFormat="1" ht="13.5" customHeight="1">
      <c r="A55" s="26" t="s">
        <v>38</v>
      </c>
      <c r="B55" s="27" t="s">
        <v>10</v>
      </c>
      <c r="C55" s="26">
        <f t="shared" si="2"/>
        <v>3042672</v>
      </c>
      <c r="D55" s="26"/>
      <c r="E55" s="26">
        <v>2211454</v>
      </c>
      <c r="F55" s="26"/>
      <c r="G55" s="26">
        <v>74925</v>
      </c>
      <c r="H55" s="26"/>
      <c r="I55" s="26">
        <v>604315</v>
      </c>
      <c r="J55" s="26"/>
      <c r="K55" s="26">
        <v>35779</v>
      </c>
      <c r="L55" s="26"/>
      <c r="M55" s="26">
        <v>98853</v>
      </c>
      <c r="N55" s="26"/>
      <c r="O55" s="26">
        <v>17346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9" customFormat="1" ht="14.25" customHeight="1">
      <c r="A56" s="26" t="s">
        <v>27</v>
      </c>
      <c r="B56" s="27" t="s">
        <v>10</v>
      </c>
      <c r="C56" s="26">
        <f t="shared" si="2"/>
        <v>1331288</v>
      </c>
      <c r="D56" s="26"/>
      <c r="E56" s="26">
        <v>761895</v>
      </c>
      <c r="F56" s="26"/>
      <c r="G56" s="26">
        <v>150755</v>
      </c>
      <c r="H56" s="26"/>
      <c r="I56" s="26">
        <v>203084</v>
      </c>
      <c r="J56" s="26"/>
      <c r="K56" s="26">
        <v>75505</v>
      </c>
      <c r="L56" s="26"/>
      <c r="M56" s="26">
        <v>103755</v>
      </c>
      <c r="N56" s="26"/>
      <c r="O56" s="26">
        <v>36294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9" customFormat="1" ht="13.5" customHeight="1">
      <c r="A57" s="26" t="s">
        <v>39</v>
      </c>
      <c r="B57" s="27" t="s">
        <v>10</v>
      </c>
      <c r="C57" s="26">
        <f t="shared" si="2"/>
        <v>40753</v>
      </c>
      <c r="D57" s="26"/>
      <c r="E57" s="26">
        <v>24100</v>
      </c>
      <c r="F57" s="26"/>
      <c r="G57" s="32">
        <v>0</v>
      </c>
      <c r="H57" s="26"/>
      <c r="I57" s="32">
        <v>759</v>
      </c>
      <c r="J57" s="26"/>
      <c r="K57" s="32">
        <v>7498</v>
      </c>
      <c r="L57" s="26"/>
      <c r="M57" s="26">
        <v>8396</v>
      </c>
      <c r="N57" s="26"/>
      <c r="O57" s="32"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9" customFormat="1" ht="14.25" customHeight="1">
      <c r="A58" s="26" t="s">
        <v>40</v>
      </c>
      <c r="B58" s="27" t="s">
        <v>10</v>
      </c>
      <c r="C58" s="26">
        <f t="shared" si="2"/>
        <v>8449747</v>
      </c>
      <c r="D58" s="26"/>
      <c r="E58" s="26">
        <v>6155730</v>
      </c>
      <c r="F58" s="26"/>
      <c r="G58" s="26">
        <v>267693</v>
      </c>
      <c r="H58" s="26"/>
      <c r="I58" s="26">
        <v>1644700</v>
      </c>
      <c r="J58" s="26"/>
      <c r="K58" s="26">
        <v>47691</v>
      </c>
      <c r="L58" s="26"/>
      <c r="M58" s="26">
        <v>304651</v>
      </c>
      <c r="N58" s="26"/>
      <c r="O58" s="26">
        <v>29282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9" customFormat="1" ht="13.5" customHeight="1">
      <c r="A59" s="26" t="s">
        <v>41</v>
      </c>
      <c r="B59" s="27" t="s">
        <v>10</v>
      </c>
      <c r="C59" s="26">
        <f t="shared" si="2"/>
        <v>106033</v>
      </c>
      <c r="D59" s="26"/>
      <c r="E59" s="32">
        <v>0</v>
      </c>
      <c r="F59" s="26"/>
      <c r="G59" s="26">
        <v>60816</v>
      </c>
      <c r="H59" s="26"/>
      <c r="I59" s="26">
        <v>18105</v>
      </c>
      <c r="J59" s="26"/>
      <c r="K59" s="32">
        <v>0</v>
      </c>
      <c r="L59" s="26"/>
      <c r="M59" s="26">
        <v>22133</v>
      </c>
      <c r="N59" s="26"/>
      <c r="O59" s="32">
        <v>4979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9" customFormat="1" ht="14.25" customHeight="1">
      <c r="A60" s="26" t="s">
        <v>42</v>
      </c>
      <c r="B60" s="27" t="s">
        <v>10</v>
      </c>
      <c r="C60" s="26">
        <f t="shared" si="2"/>
        <v>1604480</v>
      </c>
      <c r="D60" s="26"/>
      <c r="E60" s="26">
        <v>1133917</v>
      </c>
      <c r="F60" s="26"/>
      <c r="G60" s="26">
        <v>56804</v>
      </c>
      <c r="H60" s="26"/>
      <c r="I60" s="26">
        <v>345593</v>
      </c>
      <c r="J60" s="26"/>
      <c r="K60" s="26">
        <v>21852</v>
      </c>
      <c r="L60" s="26"/>
      <c r="M60" s="26">
        <v>37766</v>
      </c>
      <c r="N60" s="26"/>
      <c r="O60" s="32">
        <v>8548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9" customFormat="1" ht="13.5" customHeight="1">
      <c r="A61" s="26" t="s">
        <v>43</v>
      </c>
      <c r="B61" s="27" t="s">
        <v>10</v>
      </c>
      <c r="C61" s="26">
        <f t="shared" si="2"/>
        <v>2437059</v>
      </c>
      <c r="D61" s="26"/>
      <c r="E61" s="26">
        <v>1753160</v>
      </c>
      <c r="F61" s="26"/>
      <c r="G61" s="26">
        <v>112540</v>
      </c>
      <c r="H61" s="26"/>
      <c r="I61" s="26">
        <v>472339</v>
      </c>
      <c r="J61" s="26"/>
      <c r="K61" s="26">
        <v>26917</v>
      </c>
      <c r="L61" s="26"/>
      <c r="M61" s="26">
        <v>56576</v>
      </c>
      <c r="N61" s="26"/>
      <c r="O61" s="32">
        <v>15527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9" customFormat="1" ht="14.25" customHeight="1">
      <c r="A62" s="26" t="s">
        <v>44</v>
      </c>
      <c r="B62" s="27" t="s">
        <v>10</v>
      </c>
      <c r="C62" s="26">
        <f t="shared" si="2"/>
        <v>3369268</v>
      </c>
      <c r="D62" s="26"/>
      <c r="E62" s="26">
        <v>2284773</v>
      </c>
      <c r="F62" s="26"/>
      <c r="G62" s="26">
        <v>232531</v>
      </c>
      <c r="H62" s="26"/>
      <c r="I62" s="26">
        <v>612580</v>
      </c>
      <c r="J62" s="26"/>
      <c r="K62" s="26">
        <v>32788</v>
      </c>
      <c r="L62" s="26"/>
      <c r="M62" s="26">
        <v>169453</v>
      </c>
      <c r="N62" s="26"/>
      <c r="O62" s="26">
        <v>37143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9" customFormat="1" ht="13.5" customHeight="1">
      <c r="A63" s="26" t="s">
        <v>45</v>
      </c>
      <c r="B63" s="27" t="s">
        <v>10</v>
      </c>
      <c r="C63" s="26">
        <f t="shared" si="2"/>
        <v>2121737</v>
      </c>
      <c r="D63" s="26"/>
      <c r="E63" s="26">
        <v>1508501</v>
      </c>
      <c r="F63" s="26"/>
      <c r="G63" s="26">
        <v>69597</v>
      </c>
      <c r="H63" s="26"/>
      <c r="I63" s="26">
        <v>408105</v>
      </c>
      <c r="J63" s="26"/>
      <c r="K63" s="26">
        <v>19417</v>
      </c>
      <c r="L63" s="26"/>
      <c r="M63" s="26">
        <v>89862</v>
      </c>
      <c r="N63" s="26"/>
      <c r="O63" s="32">
        <v>26255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9" customFormat="1" ht="14.25" customHeight="1">
      <c r="A64" s="26" t="s">
        <v>210</v>
      </c>
      <c r="B64" s="27" t="s">
        <v>10</v>
      </c>
      <c r="C64" s="33">
        <f t="shared" si="2"/>
        <v>44657434</v>
      </c>
      <c r="D64" s="26"/>
      <c r="E64" s="33">
        <f>SUM(E46:E63)</f>
        <v>31641956</v>
      </c>
      <c r="F64" s="26"/>
      <c r="G64" s="33">
        <f>SUM(G46:G63)</f>
        <v>1830002</v>
      </c>
      <c r="H64" s="26"/>
      <c r="I64" s="33">
        <f>SUM(I46:I63)</f>
        <v>8640447</v>
      </c>
      <c r="J64" s="26"/>
      <c r="K64" s="33">
        <f>SUM(K46:K63)</f>
        <v>505269</v>
      </c>
      <c r="L64" s="26"/>
      <c r="M64" s="33">
        <f>SUM(M46:M63)</f>
        <v>1717078</v>
      </c>
      <c r="N64" s="26"/>
      <c r="O64" s="33">
        <f>SUM(O46:O63)</f>
        <v>322682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29" customFormat="1" ht="13.5" customHeight="1">
      <c r="A65" s="26"/>
      <c r="B65" s="27" t="s">
        <v>10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s="29" customFormat="1" ht="14.25" customHeight="1">
      <c r="A66" s="26" t="s">
        <v>263</v>
      </c>
      <c r="B66" s="27" t="s">
        <v>10</v>
      </c>
      <c r="C66" s="26"/>
      <c r="D66" s="26"/>
      <c r="E66" s="26" t="s">
        <v>10</v>
      </c>
      <c r="F66" s="26" t="s">
        <v>10</v>
      </c>
      <c r="G66" s="26" t="s">
        <v>10</v>
      </c>
      <c r="H66" s="26" t="s">
        <v>10</v>
      </c>
      <c r="I66" s="26" t="s">
        <v>10</v>
      </c>
      <c r="J66" s="26" t="s">
        <v>10</v>
      </c>
      <c r="K66" s="26" t="s">
        <v>10</v>
      </c>
      <c r="L66" s="26" t="s">
        <v>10</v>
      </c>
      <c r="M66" s="26" t="s">
        <v>10</v>
      </c>
      <c r="N66" s="26" t="s">
        <v>10</v>
      </c>
      <c r="O66" s="26" t="s">
        <v>10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29" customFormat="1" ht="13.5" customHeight="1">
      <c r="A67" s="26" t="s">
        <v>46</v>
      </c>
      <c r="B67" s="27" t="s">
        <v>10</v>
      </c>
      <c r="C67" s="26">
        <f aca="true" t="shared" si="3" ref="C67:C73">SUM(E67:O67)</f>
        <v>7585873</v>
      </c>
      <c r="D67" s="26"/>
      <c r="E67" s="26">
        <v>5083700</v>
      </c>
      <c r="F67" s="26"/>
      <c r="G67" s="26">
        <v>518432</v>
      </c>
      <c r="H67" s="26"/>
      <c r="I67" s="26">
        <v>1141926</v>
      </c>
      <c r="J67" s="26"/>
      <c r="K67" s="26">
        <v>36494</v>
      </c>
      <c r="L67" s="26"/>
      <c r="M67" s="26">
        <v>728982</v>
      </c>
      <c r="N67" s="26"/>
      <c r="O67" s="26">
        <v>76339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9" customFormat="1" ht="14.25" customHeight="1">
      <c r="A68" s="26" t="s">
        <v>47</v>
      </c>
      <c r="B68" s="27" t="s">
        <v>10</v>
      </c>
      <c r="C68" s="26">
        <f t="shared" si="3"/>
        <v>4956303</v>
      </c>
      <c r="D68" s="26"/>
      <c r="E68" s="26">
        <v>3371858</v>
      </c>
      <c r="F68" s="26"/>
      <c r="G68" s="26">
        <v>345339</v>
      </c>
      <c r="H68" s="26"/>
      <c r="I68" s="26">
        <v>755732</v>
      </c>
      <c r="J68" s="26"/>
      <c r="K68" s="26">
        <v>49958</v>
      </c>
      <c r="L68" s="26"/>
      <c r="M68" s="26">
        <v>429435</v>
      </c>
      <c r="N68" s="26"/>
      <c r="O68" s="26">
        <v>3981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9" customFormat="1" ht="13.5" customHeight="1">
      <c r="A69" s="26" t="s">
        <v>48</v>
      </c>
      <c r="B69" s="27" t="s">
        <v>10</v>
      </c>
      <c r="C69" s="26">
        <f t="shared" si="3"/>
        <v>1850148</v>
      </c>
      <c r="D69" s="26"/>
      <c r="E69" s="26">
        <v>1184409</v>
      </c>
      <c r="F69" s="26"/>
      <c r="G69" s="26">
        <v>93027</v>
      </c>
      <c r="H69" s="26"/>
      <c r="I69" s="26">
        <v>316219</v>
      </c>
      <c r="J69" s="26"/>
      <c r="K69" s="26">
        <v>17888</v>
      </c>
      <c r="L69" s="26"/>
      <c r="M69" s="26">
        <v>222722</v>
      </c>
      <c r="N69" s="26"/>
      <c r="O69" s="26">
        <v>15883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9" customFormat="1" ht="14.25" customHeight="1">
      <c r="A70" s="26" t="s">
        <v>49</v>
      </c>
      <c r="B70" s="27" t="s">
        <v>10</v>
      </c>
      <c r="C70" s="26">
        <f t="shared" si="3"/>
        <v>1637283</v>
      </c>
      <c r="D70" s="26"/>
      <c r="E70" s="26">
        <v>1232475</v>
      </c>
      <c r="F70" s="26"/>
      <c r="G70" s="26">
        <v>108371</v>
      </c>
      <c r="H70" s="26"/>
      <c r="I70" s="26">
        <v>306914</v>
      </c>
      <c r="J70" s="26"/>
      <c r="K70" s="26">
        <v>10363</v>
      </c>
      <c r="L70" s="26"/>
      <c r="M70" s="26">
        <v>-30236</v>
      </c>
      <c r="N70" s="26"/>
      <c r="O70" s="26">
        <v>9396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9" customFormat="1" ht="13.5" customHeight="1">
      <c r="A71" s="26" t="s">
        <v>27</v>
      </c>
      <c r="B71" s="27" t="s">
        <v>10</v>
      </c>
      <c r="C71" s="26">
        <f t="shared" si="3"/>
        <v>211773</v>
      </c>
      <c r="D71" s="26"/>
      <c r="E71" s="26">
        <v>57877</v>
      </c>
      <c r="F71" s="26"/>
      <c r="G71" s="26">
        <v>16961</v>
      </c>
      <c r="H71" s="26"/>
      <c r="I71" s="26">
        <v>13330</v>
      </c>
      <c r="J71" s="26"/>
      <c r="K71" s="26">
        <v>20826</v>
      </c>
      <c r="L71" s="26"/>
      <c r="M71" s="26">
        <v>34411</v>
      </c>
      <c r="N71" s="26"/>
      <c r="O71" s="26">
        <v>68368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9" customFormat="1" ht="14.25" customHeight="1">
      <c r="A72" s="26" t="s">
        <v>50</v>
      </c>
      <c r="B72" s="27" t="s">
        <v>10</v>
      </c>
      <c r="C72" s="30">
        <f t="shared" si="3"/>
        <v>4242363</v>
      </c>
      <c r="D72" s="26"/>
      <c r="E72" s="30">
        <v>2639562</v>
      </c>
      <c r="F72" s="26"/>
      <c r="G72" s="30">
        <v>199837</v>
      </c>
      <c r="H72" s="26"/>
      <c r="I72" s="30">
        <v>693945</v>
      </c>
      <c r="J72" s="26"/>
      <c r="K72" s="30">
        <v>76639</v>
      </c>
      <c r="L72" s="26"/>
      <c r="M72" s="30">
        <v>449912</v>
      </c>
      <c r="N72" s="26"/>
      <c r="O72" s="30">
        <v>182468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9" customFormat="1" ht="13.5" customHeight="1">
      <c r="A73" s="26" t="s">
        <v>209</v>
      </c>
      <c r="B73" s="27" t="s">
        <v>10</v>
      </c>
      <c r="C73" s="30">
        <f t="shared" si="3"/>
        <v>20483743</v>
      </c>
      <c r="D73" s="26"/>
      <c r="E73" s="30">
        <f>SUM(E67:E72)</f>
        <v>13569881</v>
      </c>
      <c r="F73" s="26"/>
      <c r="G73" s="30">
        <f>SUM(G67:G72)</f>
        <v>1281967</v>
      </c>
      <c r="H73" s="26"/>
      <c r="I73" s="30">
        <f>SUM(I67:I72)</f>
        <v>3228066</v>
      </c>
      <c r="J73" s="26"/>
      <c r="K73" s="30">
        <f>SUM(K67:K72)</f>
        <v>212168</v>
      </c>
      <c r="L73" s="26"/>
      <c r="M73" s="30">
        <f>SUM(M67:M72)</f>
        <v>1835226</v>
      </c>
      <c r="N73" s="26"/>
      <c r="O73" s="30">
        <f>SUM(O67:O72)</f>
        <v>356435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9" customFormat="1" ht="14.25" customHeight="1">
      <c r="A74" s="26"/>
      <c r="B74" s="27" t="s">
        <v>10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9" customFormat="1" ht="13.5" customHeight="1">
      <c r="A75" s="26" t="s">
        <v>264</v>
      </c>
      <c r="B75" s="27" t="s">
        <v>10</v>
      </c>
      <c r="C75" s="26"/>
      <c r="D75" s="26"/>
      <c r="E75" s="26" t="s">
        <v>10</v>
      </c>
      <c r="F75" s="26" t="s">
        <v>10</v>
      </c>
      <c r="G75" s="26" t="s">
        <v>10</v>
      </c>
      <c r="H75" s="26" t="s">
        <v>10</v>
      </c>
      <c r="I75" s="26" t="s">
        <v>10</v>
      </c>
      <c r="J75" s="26" t="s">
        <v>10</v>
      </c>
      <c r="K75" s="26" t="s">
        <v>10</v>
      </c>
      <c r="L75" s="26" t="s">
        <v>10</v>
      </c>
      <c r="M75" s="26" t="s">
        <v>10</v>
      </c>
      <c r="N75" s="26" t="s">
        <v>10</v>
      </c>
      <c r="O75" s="26" t="s">
        <v>10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9" customFormat="1" ht="14.25" customHeight="1">
      <c r="A76" s="26" t="s">
        <v>51</v>
      </c>
      <c r="B76" s="27" t="s">
        <v>10</v>
      </c>
      <c r="C76" s="26">
        <f aca="true" t="shared" si="4" ref="C76:C88">SUM(E76:O76)</f>
        <v>3841952</v>
      </c>
      <c r="D76" s="26"/>
      <c r="E76" s="26">
        <v>2895354</v>
      </c>
      <c r="F76" s="26"/>
      <c r="G76" s="26">
        <v>49847</v>
      </c>
      <c r="H76" s="26"/>
      <c r="I76" s="26">
        <v>830318</v>
      </c>
      <c r="J76" s="26"/>
      <c r="K76" s="26">
        <v>12457</v>
      </c>
      <c r="L76" s="26"/>
      <c r="M76" s="26">
        <v>53976</v>
      </c>
      <c r="N76" s="26"/>
      <c r="O76" s="32">
        <v>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9" customFormat="1" ht="13.5" customHeight="1">
      <c r="A77" s="26" t="s">
        <v>52</v>
      </c>
      <c r="B77" s="27" t="s">
        <v>10</v>
      </c>
      <c r="C77" s="26">
        <f t="shared" si="4"/>
        <v>2161095</v>
      </c>
      <c r="D77" s="26"/>
      <c r="E77" s="26">
        <v>1589375</v>
      </c>
      <c r="F77" s="26"/>
      <c r="G77" s="26">
        <v>64562</v>
      </c>
      <c r="H77" s="26"/>
      <c r="I77" s="26">
        <v>436638</v>
      </c>
      <c r="J77" s="26"/>
      <c r="K77" s="26">
        <v>12883</v>
      </c>
      <c r="L77" s="26"/>
      <c r="M77" s="26">
        <v>56134</v>
      </c>
      <c r="N77" s="26"/>
      <c r="O77" s="32">
        <v>1503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29" customFormat="1" ht="14.25" customHeight="1">
      <c r="A78" s="26" t="s">
        <v>53</v>
      </c>
      <c r="B78" s="27" t="s">
        <v>10</v>
      </c>
      <c r="C78" s="26">
        <f t="shared" si="4"/>
        <v>3287719</v>
      </c>
      <c r="D78" s="26"/>
      <c r="E78" s="26">
        <v>2447819</v>
      </c>
      <c r="F78" s="26"/>
      <c r="G78" s="26">
        <v>77200</v>
      </c>
      <c r="H78" s="26"/>
      <c r="I78" s="26">
        <v>724963</v>
      </c>
      <c r="J78" s="26"/>
      <c r="K78" s="26">
        <v>17173</v>
      </c>
      <c r="L78" s="26"/>
      <c r="M78" s="26">
        <v>8685</v>
      </c>
      <c r="N78" s="26"/>
      <c r="O78" s="32">
        <v>11879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29" customFormat="1" ht="13.5" customHeight="1">
      <c r="A79" s="26" t="s">
        <v>241</v>
      </c>
      <c r="B79" s="27" t="s">
        <v>10</v>
      </c>
      <c r="C79" s="26">
        <f t="shared" si="4"/>
        <v>2453204</v>
      </c>
      <c r="D79" s="26"/>
      <c r="E79" s="26">
        <v>1735520</v>
      </c>
      <c r="F79" s="26"/>
      <c r="G79" s="26">
        <v>34673</v>
      </c>
      <c r="H79" s="26"/>
      <c r="I79" s="26">
        <v>496267</v>
      </c>
      <c r="J79" s="26"/>
      <c r="K79" s="26">
        <v>52724</v>
      </c>
      <c r="L79" s="26"/>
      <c r="M79" s="26">
        <v>119549</v>
      </c>
      <c r="N79" s="26"/>
      <c r="O79" s="26">
        <v>14471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9" customFormat="1" ht="14.25" customHeight="1">
      <c r="A80" s="26" t="s">
        <v>54</v>
      </c>
      <c r="B80" s="27" t="s">
        <v>10</v>
      </c>
      <c r="C80" s="26">
        <f t="shared" si="4"/>
        <v>388550</v>
      </c>
      <c r="D80" s="26"/>
      <c r="E80" s="26">
        <v>291089</v>
      </c>
      <c r="F80" s="26"/>
      <c r="G80" s="26">
        <v>3870</v>
      </c>
      <c r="H80" s="26"/>
      <c r="I80" s="26">
        <v>88347</v>
      </c>
      <c r="J80" s="26"/>
      <c r="K80" s="32">
        <v>2403</v>
      </c>
      <c r="L80" s="26"/>
      <c r="M80" s="26">
        <v>2841</v>
      </c>
      <c r="N80" s="26"/>
      <c r="O80" s="32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9" customFormat="1" ht="13.5" customHeight="1">
      <c r="A81" s="26" t="s">
        <v>27</v>
      </c>
      <c r="B81" s="27" t="s">
        <v>10</v>
      </c>
      <c r="C81" s="26">
        <f t="shared" si="4"/>
        <v>81697</v>
      </c>
      <c r="D81" s="26"/>
      <c r="E81" s="26">
        <v>36440</v>
      </c>
      <c r="F81" s="26"/>
      <c r="G81" s="26">
        <v>14411</v>
      </c>
      <c r="H81" s="26"/>
      <c r="I81" s="32">
        <v>6363</v>
      </c>
      <c r="J81" s="26"/>
      <c r="K81" s="26">
        <v>2037</v>
      </c>
      <c r="L81" s="26"/>
      <c r="M81" s="26">
        <v>-13272</v>
      </c>
      <c r="N81" s="26"/>
      <c r="O81" s="26">
        <v>35718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9" customFormat="1" ht="14.25" customHeight="1">
      <c r="A82" s="26" t="s">
        <v>55</v>
      </c>
      <c r="B82" s="27" t="s">
        <v>10</v>
      </c>
      <c r="C82" s="26">
        <f>SUM(E82:O82)</f>
        <v>2390982</v>
      </c>
      <c r="D82" s="26"/>
      <c r="E82" s="26">
        <v>1824362</v>
      </c>
      <c r="F82" s="26"/>
      <c r="G82" s="26">
        <v>9702</v>
      </c>
      <c r="H82" s="26"/>
      <c r="I82" s="26">
        <v>517587</v>
      </c>
      <c r="J82" s="26"/>
      <c r="K82" s="26">
        <v>4398</v>
      </c>
      <c r="L82" s="26"/>
      <c r="M82" s="26">
        <v>34933</v>
      </c>
      <c r="N82" s="26"/>
      <c r="O82" s="32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9" customFormat="1" ht="13.5" customHeight="1">
      <c r="A83" s="26" t="s">
        <v>56</v>
      </c>
      <c r="B83" s="27" t="s">
        <v>10</v>
      </c>
      <c r="C83" s="26">
        <f t="shared" si="4"/>
        <v>1760060</v>
      </c>
      <c r="D83" s="26"/>
      <c r="E83" s="26">
        <v>1302826</v>
      </c>
      <c r="F83" s="26"/>
      <c r="G83" s="26">
        <v>54987</v>
      </c>
      <c r="H83" s="26"/>
      <c r="I83" s="26">
        <v>353236</v>
      </c>
      <c r="J83" s="26"/>
      <c r="K83" s="26">
        <v>13451</v>
      </c>
      <c r="L83" s="26"/>
      <c r="M83" s="26">
        <v>35560</v>
      </c>
      <c r="N83" s="26"/>
      <c r="O83" s="32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9" customFormat="1" ht="14.25" customHeight="1">
      <c r="A84" s="26" t="s">
        <v>233</v>
      </c>
      <c r="B84" s="27"/>
      <c r="C84" s="26">
        <f t="shared" si="4"/>
        <v>2107536</v>
      </c>
      <c r="D84" s="26"/>
      <c r="E84" s="29">
        <v>959205</v>
      </c>
      <c r="F84" s="26"/>
      <c r="G84" s="26">
        <v>55081</v>
      </c>
      <c r="H84" s="26"/>
      <c r="I84" s="26">
        <v>208601</v>
      </c>
      <c r="J84" s="26"/>
      <c r="K84" s="26">
        <v>63399</v>
      </c>
      <c r="L84" s="26"/>
      <c r="M84" s="26">
        <v>804805</v>
      </c>
      <c r="N84" s="26"/>
      <c r="O84" s="32">
        <v>16445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9" customFormat="1" ht="13.5" customHeight="1">
      <c r="A85" s="26" t="s">
        <v>57</v>
      </c>
      <c r="B85" s="27" t="s">
        <v>10</v>
      </c>
      <c r="C85" s="30">
        <f t="shared" si="4"/>
        <v>949961</v>
      </c>
      <c r="D85" s="26"/>
      <c r="E85" s="30">
        <v>626306</v>
      </c>
      <c r="F85" s="26"/>
      <c r="G85" s="30">
        <v>65131</v>
      </c>
      <c r="H85" s="26"/>
      <c r="I85" s="30">
        <v>209804</v>
      </c>
      <c r="J85" s="26"/>
      <c r="K85" s="30">
        <v>15004</v>
      </c>
      <c r="L85" s="26"/>
      <c r="M85" s="30">
        <v>31789</v>
      </c>
      <c r="N85" s="26"/>
      <c r="O85" s="31">
        <v>1927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9" customFormat="1" ht="14.25" customHeight="1">
      <c r="A86" s="26" t="s">
        <v>208</v>
      </c>
      <c r="B86" s="27" t="s">
        <v>10</v>
      </c>
      <c r="C86" s="30">
        <f t="shared" si="4"/>
        <v>19422756</v>
      </c>
      <c r="D86" s="26"/>
      <c r="E86" s="30">
        <f>SUM(E76:E85)</f>
        <v>13708296</v>
      </c>
      <c r="F86" s="26"/>
      <c r="G86" s="30">
        <f>SUM(G76:G85)</f>
        <v>429464</v>
      </c>
      <c r="H86" s="26"/>
      <c r="I86" s="30">
        <f>SUM(I76:I85)</f>
        <v>3872124</v>
      </c>
      <c r="J86" s="26"/>
      <c r="K86" s="30">
        <f>SUM(K76:K85)</f>
        <v>195929</v>
      </c>
      <c r="L86" s="26"/>
      <c r="M86" s="30">
        <f>SUM(M76:M85)</f>
        <v>1135000</v>
      </c>
      <c r="N86" s="26"/>
      <c r="O86" s="30">
        <f>SUM(O76:O85)</f>
        <v>81943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9" customFormat="1" ht="13.5" customHeight="1">
      <c r="A87" s="26"/>
      <c r="B87" s="27"/>
      <c r="C87" s="28"/>
      <c r="D87" s="26"/>
      <c r="E87" s="28"/>
      <c r="F87" s="26"/>
      <c r="G87" s="28"/>
      <c r="H87" s="26"/>
      <c r="I87" s="28"/>
      <c r="J87" s="26"/>
      <c r="K87" s="28"/>
      <c r="L87" s="26"/>
      <c r="M87" s="28"/>
      <c r="N87" s="26"/>
      <c r="O87" s="28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9" customFormat="1" ht="14.25" customHeight="1">
      <c r="A88" s="26" t="s">
        <v>242</v>
      </c>
      <c r="B88" s="27"/>
      <c r="C88" s="30">
        <f t="shared" si="4"/>
        <v>344607</v>
      </c>
      <c r="D88" s="26"/>
      <c r="E88" s="30">
        <v>255761</v>
      </c>
      <c r="F88" s="26"/>
      <c r="G88" s="30">
        <v>5490</v>
      </c>
      <c r="H88" s="26"/>
      <c r="I88" s="30">
        <v>83356</v>
      </c>
      <c r="J88" s="26"/>
      <c r="K88" s="30">
        <v>0</v>
      </c>
      <c r="L88" s="26"/>
      <c r="M88" s="30">
        <v>0</v>
      </c>
      <c r="N88" s="26"/>
      <c r="O88" s="30">
        <v>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9" customFormat="1" ht="13.5" customHeight="1">
      <c r="A89" s="26"/>
      <c r="B89" s="27"/>
      <c r="C89" s="28"/>
      <c r="D89" s="26"/>
      <c r="E89" s="28"/>
      <c r="F89" s="26"/>
      <c r="G89" s="28"/>
      <c r="H89" s="26"/>
      <c r="I89" s="28"/>
      <c r="J89" s="26"/>
      <c r="K89" s="28"/>
      <c r="L89" s="26"/>
      <c r="M89" s="28"/>
      <c r="N89" s="26"/>
      <c r="O89" s="28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9" customFormat="1" ht="14.25" customHeight="1">
      <c r="A90" s="26" t="s">
        <v>305</v>
      </c>
      <c r="B90" s="27" t="s">
        <v>10</v>
      </c>
      <c r="C90" s="30">
        <f>SUM(E90:O90)</f>
        <v>65011</v>
      </c>
      <c r="D90" s="26"/>
      <c r="E90" s="30">
        <v>52347</v>
      </c>
      <c r="F90" s="26"/>
      <c r="G90" s="30">
        <v>54</v>
      </c>
      <c r="H90" s="26"/>
      <c r="I90" s="30">
        <v>12610</v>
      </c>
      <c r="J90" s="26"/>
      <c r="K90" s="30">
        <v>0</v>
      </c>
      <c r="L90" s="26"/>
      <c r="M90" s="30">
        <v>0</v>
      </c>
      <c r="N90" s="26"/>
      <c r="O90" s="30">
        <v>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29" customFormat="1" ht="13.5" customHeight="1">
      <c r="A91" s="26"/>
      <c r="B91" s="27" t="s">
        <v>10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s="29" customFormat="1" ht="14.25" customHeight="1">
      <c r="A92" s="26" t="s">
        <v>265</v>
      </c>
      <c r="B92" s="27" t="s">
        <v>10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s="29" customFormat="1" ht="14.25" customHeight="1">
      <c r="A93" s="26" t="s">
        <v>58</v>
      </c>
      <c r="B93" s="27"/>
      <c r="C93" s="26">
        <f>SUM(E93:O93)</f>
        <v>504</v>
      </c>
      <c r="D93" s="26"/>
      <c r="E93" s="26">
        <v>0</v>
      </c>
      <c r="F93" s="26"/>
      <c r="G93" s="26">
        <v>0</v>
      </c>
      <c r="H93" s="26"/>
      <c r="I93" s="26">
        <v>0</v>
      </c>
      <c r="J93" s="26"/>
      <c r="K93" s="26">
        <v>0</v>
      </c>
      <c r="L93" s="26"/>
      <c r="M93" s="26">
        <v>504</v>
      </c>
      <c r="N93" s="26"/>
      <c r="O93" s="26">
        <v>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29" customFormat="1" ht="13.5" customHeight="1">
      <c r="A94" s="26" t="s">
        <v>59</v>
      </c>
      <c r="B94" s="27" t="s">
        <v>10</v>
      </c>
      <c r="C94" s="26">
        <f>SUM(E94:O94)</f>
        <v>530408</v>
      </c>
      <c r="D94" s="26"/>
      <c r="E94" s="26">
        <v>378574</v>
      </c>
      <c r="F94" s="26"/>
      <c r="G94" s="26">
        <v>677</v>
      </c>
      <c r="H94" s="26"/>
      <c r="I94" s="26">
        <v>110345</v>
      </c>
      <c r="J94" s="26"/>
      <c r="K94" s="32">
        <v>0</v>
      </c>
      <c r="L94" s="26"/>
      <c r="M94" s="26">
        <v>40812</v>
      </c>
      <c r="N94" s="26"/>
      <c r="O94" s="32">
        <v>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s="29" customFormat="1" ht="14.25" customHeight="1">
      <c r="A95" s="26" t="s">
        <v>27</v>
      </c>
      <c r="B95" s="27" t="s">
        <v>10</v>
      </c>
      <c r="C95" s="26">
        <f>SUM(E95:O95)</f>
        <v>25987</v>
      </c>
      <c r="D95" s="26"/>
      <c r="E95" s="32">
        <v>0</v>
      </c>
      <c r="F95" s="26"/>
      <c r="G95" s="32">
        <v>8214</v>
      </c>
      <c r="H95" s="26"/>
      <c r="I95" s="32">
        <v>1364</v>
      </c>
      <c r="J95" s="26"/>
      <c r="K95" s="26">
        <v>0</v>
      </c>
      <c r="L95" s="26"/>
      <c r="M95" s="26">
        <v>7317</v>
      </c>
      <c r="N95" s="26"/>
      <c r="O95" s="26">
        <v>9092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s="29" customFormat="1" ht="13.5" customHeight="1">
      <c r="A96" s="26" t="s">
        <v>60</v>
      </c>
      <c r="B96" s="27" t="s">
        <v>10</v>
      </c>
      <c r="C96" s="30">
        <f>SUM(E96:O96)</f>
        <v>1203479</v>
      </c>
      <c r="D96" s="26"/>
      <c r="E96" s="30">
        <v>857448</v>
      </c>
      <c r="F96" s="26"/>
      <c r="G96" s="30">
        <v>41070</v>
      </c>
      <c r="H96" s="26"/>
      <c r="I96" s="30">
        <v>251181</v>
      </c>
      <c r="J96" s="26"/>
      <c r="K96" s="30">
        <v>3880</v>
      </c>
      <c r="L96" s="26"/>
      <c r="M96" s="30">
        <v>49900</v>
      </c>
      <c r="N96" s="26"/>
      <c r="O96" s="30"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s="29" customFormat="1" ht="14.25" customHeight="1">
      <c r="A97" s="26" t="s">
        <v>234</v>
      </c>
      <c r="B97" s="27" t="s">
        <v>10</v>
      </c>
      <c r="C97" s="30">
        <f>SUM(E97:O97)</f>
        <v>1760378</v>
      </c>
      <c r="D97" s="26"/>
      <c r="E97" s="30">
        <f>SUM(E94:E96)</f>
        <v>1236022</v>
      </c>
      <c r="F97" s="26"/>
      <c r="G97" s="30">
        <f>SUM(G94:G96)</f>
        <v>49961</v>
      </c>
      <c r="H97" s="26"/>
      <c r="I97" s="30">
        <f>SUM(I94:I96)</f>
        <v>362890</v>
      </c>
      <c r="J97" s="26"/>
      <c r="K97" s="30">
        <f>SUM(K94:K96)</f>
        <v>3880</v>
      </c>
      <c r="L97" s="26"/>
      <c r="M97" s="30">
        <f>SUM(M93:M96)</f>
        <v>98533</v>
      </c>
      <c r="N97" s="26"/>
      <c r="O97" s="30">
        <f>SUM(O94:O96)</f>
        <v>9092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s="29" customFormat="1" ht="13.5" customHeight="1">
      <c r="A98" s="26"/>
      <c r="B98" s="27"/>
      <c r="C98" s="28"/>
      <c r="D98" s="26"/>
      <c r="E98" s="28"/>
      <c r="F98" s="26"/>
      <c r="G98" s="28"/>
      <c r="H98" s="26"/>
      <c r="I98" s="28"/>
      <c r="J98" s="26"/>
      <c r="K98" s="28"/>
      <c r="L98" s="26"/>
      <c r="M98" s="28"/>
      <c r="N98" s="26"/>
      <c r="O98" s="28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s="29" customFormat="1" ht="14.25" customHeight="1">
      <c r="A99" s="26" t="s">
        <v>355</v>
      </c>
      <c r="B99" s="27" t="s">
        <v>10</v>
      </c>
      <c r="C99" s="30">
        <f>SUM(E99:O99)</f>
        <v>787300</v>
      </c>
      <c r="D99" s="26"/>
      <c r="E99" s="31">
        <v>0</v>
      </c>
      <c r="F99" s="26"/>
      <c r="G99" s="31">
        <v>0</v>
      </c>
      <c r="H99" s="26"/>
      <c r="I99" s="31">
        <v>0</v>
      </c>
      <c r="J99" s="26"/>
      <c r="K99" s="31">
        <v>0</v>
      </c>
      <c r="L99" s="26"/>
      <c r="M99" s="30">
        <v>787300</v>
      </c>
      <c r="N99" s="26"/>
      <c r="O99" s="30">
        <v>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s="29" customFormat="1" ht="13.5" customHeight="1">
      <c r="A100" s="26"/>
      <c r="B100" s="27" t="s">
        <v>10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s="29" customFormat="1" ht="14.25" customHeight="1">
      <c r="A101" s="26" t="s">
        <v>266</v>
      </c>
      <c r="B101" s="27" t="s">
        <v>10</v>
      </c>
      <c r="C101" s="26" t="s">
        <v>11</v>
      </c>
      <c r="D101" s="26"/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26" t="s">
        <v>11</v>
      </c>
      <c r="O101" s="26" t="s">
        <v>11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s="29" customFormat="1" ht="13.5" customHeight="1">
      <c r="A102" s="26" t="s">
        <v>328</v>
      </c>
      <c r="B102" s="27" t="s">
        <v>10</v>
      </c>
      <c r="C102" s="26">
        <f>SUM(E102:O102)</f>
        <v>898440</v>
      </c>
      <c r="D102" s="26"/>
      <c r="E102" s="26">
        <v>731477</v>
      </c>
      <c r="F102" s="26"/>
      <c r="G102" s="26">
        <v>3530</v>
      </c>
      <c r="H102" s="26"/>
      <c r="I102" s="26">
        <v>105376</v>
      </c>
      <c r="J102" s="26"/>
      <c r="K102" s="26">
        <v>9531</v>
      </c>
      <c r="L102" s="26"/>
      <c r="M102" s="26">
        <v>48526</v>
      </c>
      <c r="N102" s="26"/>
      <c r="O102" s="26">
        <v>0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s="29" customFormat="1" ht="13.5" customHeight="1">
      <c r="A103" s="26" t="s">
        <v>339</v>
      </c>
      <c r="B103" s="27" t="s">
        <v>10</v>
      </c>
      <c r="C103" s="26">
        <f>SUM(E103:O103)</f>
        <v>3473681</v>
      </c>
      <c r="D103" s="26"/>
      <c r="E103" s="32">
        <v>1590511</v>
      </c>
      <c r="F103" s="26"/>
      <c r="G103" s="32">
        <v>460293</v>
      </c>
      <c r="H103" s="26"/>
      <c r="I103" s="32">
        <v>574972</v>
      </c>
      <c r="J103" s="26"/>
      <c r="K103" s="32">
        <v>13329</v>
      </c>
      <c r="L103" s="26"/>
      <c r="M103" s="26">
        <v>735163</v>
      </c>
      <c r="N103" s="26"/>
      <c r="O103" s="32">
        <v>99413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s="29" customFormat="1" ht="14.25" customHeight="1">
      <c r="A104" s="26" t="s">
        <v>27</v>
      </c>
      <c r="B104" s="27" t="s">
        <v>10</v>
      </c>
      <c r="C104" s="26">
        <f>SUM(E104:O104)</f>
        <v>452</v>
      </c>
      <c r="D104" s="26"/>
      <c r="E104" s="32">
        <v>0</v>
      </c>
      <c r="F104" s="26"/>
      <c r="G104" s="26">
        <v>452</v>
      </c>
      <c r="H104" s="26"/>
      <c r="I104" s="32">
        <v>0</v>
      </c>
      <c r="J104" s="26"/>
      <c r="K104" s="32">
        <v>0</v>
      </c>
      <c r="L104" s="26"/>
      <c r="M104" s="32">
        <v>0</v>
      </c>
      <c r="N104" s="26"/>
      <c r="O104" s="32">
        <v>0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29" customFormat="1" ht="13.5" customHeight="1">
      <c r="A105" s="26" t="s">
        <v>327</v>
      </c>
      <c r="B105" s="27" t="s">
        <v>10</v>
      </c>
      <c r="C105" s="30">
        <f>SUM(E105:O105)</f>
        <v>2237859</v>
      </c>
      <c r="D105" s="26"/>
      <c r="E105" s="30">
        <v>1085757</v>
      </c>
      <c r="F105" s="26"/>
      <c r="G105" s="30">
        <v>275435</v>
      </c>
      <c r="H105" s="26"/>
      <c r="I105" s="30">
        <v>401861</v>
      </c>
      <c r="J105" s="26"/>
      <c r="K105" s="30">
        <v>17550</v>
      </c>
      <c r="L105" s="26"/>
      <c r="M105" s="30">
        <v>360121</v>
      </c>
      <c r="N105" s="26"/>
      <c r="O105" s="30">
        <v>97135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s="29" customFormat="1" ht="14.25" customHeight="1">
      <c r="A106" s="26" t="s">
        <v>207</v>
      </c>
      <c r="B106" s="27" t="s">
        <v>10</v>
      </c>
      <c r="C106" s="30">
        <f>SUM(E106:O106)</f>
        <v>6610432</v>
      </c>
      <c r="D106" s="26"/>
      <c r="E106" s="30">
        <f>SUM(E102:E105)</f>
        <v>3407745</v>
      </c>
      <c r="F106" s="26"/>
      <c r="G106" s="30">
        <f>SUM(G102:G105)</f>
        <v>739710</v>
      </c>
      <c r="H106" s="26"/>
      <c r="I106" s="30">
        <f>SUM(I102:I105)</f>
        <v>1082209</v>
      </c>
      <c r="J106" s="26"/>
      <c r="K106" s="30">
        <f>SUM(K102:K105)</f>
        <v>40410</v>
      </c>
      <c r="L106" s="26"/>
      <c r="M106" s="30">
        <f>SUM(M102:M105)</f>
        <v>1143810</v>
      </c>
      <c r="N106" s="26"/>
      <c r="O106" s="30">
        <f>SUM(O102:O105)</f>
        <v>196548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s="29" customFormat="1" ht="13.5" customHeight="1">
      <c r="A107" s="26"/>
      <c r="B107" s="27" t="s">
        <v>10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s="29" customFormat="1" ht="14.25" customHeight="1">
      <c r="A108" s="26" t="s">
        <v>267</v>
      </c>
      <c r="B108" s="27" t="s">
        <v>10</v>
      </c>
      <c r="C108" s="26" t="s">
        <v>10</v>
      </c>
      <c r="D108" s="26"/>
      <c r="E108" s="26" t="s">
        <v>10</v>
      </c>
      <c r="F108" s="26" t="s">
        <v>10</v>
      </c>
      <c r="G108" s="26" t="s">
        <v>10</v>
      </c>
      <c r="H108" s="26" t="s">
        <v>10</v>
      </c>
      <c r="I108" s="26" t="s">
        <v>10</v>
      </c>
      <c r="J108" s="26" t="s">
        <v>10</v>
      </c>
      <c r="K108" s="26" t="s">
        <v>10</v>
      </c>
      <c r="L108" s="26" t="s">
        <v>10</v>
      </c>
      <c r="M108" s="26" t="s">
        <v>10</v>
      </c>
      <c r="N108" s="26" t="s">
        <v>10</v>
      </c>
      <c r="O108" s="26" t="s">
        <v>10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s="29" customFormat="1" ht="13.5" customHeight="1">
      <c r="A109" s="26" t="s">
        <v>285</v>
      </c>
      <c r="B109" s="27" t="s">
        <v>10</v>
      </c>
      <c r="C109" s="26">
        <f>SUM(E109:O109)</f>
        <v>4936439</v>
      </c>
      <c r="D109" s="26"/>
      <c r="E109" s="26">
        <v>3413630</v>
      </c>
      <c r="F109" s="26"/>
      <c r="G109" s="26">
        <v>178442</v>
      </c>
      <c r="H109" s="26"/>
      <c r="I109" s="26">
        <v>1029311</v>
      </c>
      <c r="J109" s="26"/>
      <c r="K109" s="26">
        <v>74695</v>
      </c>
      <c r="L109" s="26"/>
      <c r="M109" s="26">
        <v>207756</v>
      </c>
      <c r="N109" s="26"/>
      <c r="O109" s="26">
        <v>32605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s="29" customFormat="1" ht="13.5" customHeight="1">
      <c r="A110" s="26" t="s">
        <v>27</v>
      </c>
      <c r="B110" s="27" t="s">
        <v>10</v>
      </c>
      <c r="C110" s="26">
        <f>SUM(E110:O110)</f>
        <v>575056</v>
      </c>
      <c r="D110" s="26"/>
      <c r="E110" s="26">
        <v>229026</v>
      </c>
      <c r="F110" s="26"/>
      <c r="G110" s="26">
        <v>48361</v>
      </c>
      <c r="H110" s="26"/>
      <c r="I110" s="26">
        <v>79148</v>
      </c>
      <c r="J110" s="26"/>
      <c r="K110" s="32">
        <v>10767</v>
      </c>
      <c r="L110" s="26"/>
      <c r="M110" s="26">
        <v>140411</v>
      </c>
      <c r="N110" s="26"/>
      <c r="O110" s="32">
        <v>67343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s="29" customFormat="1" ht="14.25" customHeight="1">
      <c r="A111" s="26" t="s">
        <v>64</v>
      </c>
      <c r="B111" s="27" t="s">
        <v>10</v>
      </c>
      <c r="C111" s="30">
        <f>SUM(E111:O111)</f>
        <v>2351128</v>
      </c>
      <c r="D111" s="26"/>
      <c r="E111" s="30">
        <v>1541955</v>
      </c>
      <c r="F111" s="26"/>
      <c r="G111" s="30">
        <v>104806</v>
      </c>
      <c r="H111" s="26"/>
      <c r="I111" s="30">
        <v>446325</v>
      </c>
      <c r="J111" s="26"/>
      <c r="K111" s="30">
        <v>41474</v>
      </c>
      <c r="L111" s="26"/>
      <c r="M111" s="30">
        <v>178936</v>
      </c>
      <c r="N111" s="26"/>
      <c r="O111" s="30">
        <v>37632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s="29" customFormat="1" ht="13.5" customHeight="1">
      <c r="A112" s="26" t="s">
        <v>205</v>
      </c>
      <c r="B112" s="27" t="s">
        <v>10</v>
      </c>
      <c r="C112" s="30">
        <f>SUM(E112:O112)</f>
        <v>7862623</v>
      </c>
      <c r="D112" s="26"/>
      <c r="E112" s="30">
        <f>SUM(E109:E111)</f>
        <v>5184611</v>
      </c>
      <c r="F112" s="26"/>
      <c r="G112" s="30">
        <f>SUM(G109:G111)</f>
        <v>331609</v>
      </c>
      <c r="H112" s="26"/>
      <c r="I112" s="30">
        <f>SUM(I109:I111)</f>
        <v>1554784</v>
      </c>
      <c r="J112" s="26"/>
      <c r="K112" s="30">
        <f>SUM(K109:K111)</f>
        <v>126936</v>
      </c>
      <c r="L112" s="26"/>
      <c r="M112" s="30">
        <f>SUM(M109:M111)</f>
        <v>527103</v>
      </c>
      <c r="N112" s="26"/>
      <c r="O112" s="30">
        <f>SUM(O109:O111)</f>
        <v>137580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s="29" customFormat="1" ht="14.25" customHeight="1">
      <c r="A113" s="26"/>
      <c r="B113" s="27" t="s">
        <v>10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s="29" customFormat="1" ht="13.5" customHeight="1">
      <c r="A114" s="26" t="s">
        <v>268</v>
      </c>
      <c r="B114" s="27" t="s">
        <v>10</v>
      </c>
      <c r="C114" s="26"/>
      <c r="D114" s="26"/>
      <c r="E114" s="26" t="s">
        <v>10</v>
      </c>
      <c r="F114" s="26" t="s">
        <v>10</v>
      </c>
      <c r="G114" s="26" t="s">
        <v>10</v>
      </c>
      <c r="H114" s="26" t="s">
        <v>10</v>
      </c>
      <c r="I114" s="26" t="s">
        <v>10</v>
      </c>
      <c r="J114" s="26" t="s">
        <v>10</v>
      </c>
      <c r="K114" s="26" t="s">
        <v>10</v>
      </c>
      <c r="L114" s="26" t="s">
        <v>10</v>
      </c>
      <c r="M114" s="26" t="s">
        <v>10</v>
      </c>
      <c r="N114" s="26" t="s">
        <v>10</v>
      </c>
      <c r="O114" s="26" t="s">
        <v>10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s="29" customFormat="1" ht="14.25" customHeight="1">
      <c r="A115" s="26" t="s">
        <v>65</v>
      </c>
      <c r="B115" s="27" t="s">
        <v>10</v>
      </c>
      <c r="C115" s="26">
        <f aca="true" t="shared" si="5" ref="C115:C123">SUM(E115:O115)</f>
        <v>2331978</v>
      </c>
      <c r="D115" s="26"/>
      <c r="E115" s="26">
        <v>1609149</v>
      </c>
      <c r="F115" s="26"/>
      <c r="G115" s="26">
        <v>99544</v>
      </c>
      <c r="H115" s="26"/>
      <c r="I115" s="26">
        <v>441899</v>
      </c>
      <c r="J115" s="26"/>
      <c r="K115" s="26">
        <v>8993</v>
      </c>
      <c r="L115" s="26"/>
      <c r="M115" s="26">
        <v>165224</v>
      </c>
      <c r="N115" s="26"/>
      <c r="O115" s="26">
        <v>7169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s="29" customFormat="1" ht="13.5" customHeight="1">
      <c r="A116" s="26" t="s">
        <v>66</v>
      </c>
      <c r="B116" s="27" t="s">
        <v>10</v>
      </c>
      <c r="C116" s="26">
        <f t="shared" si="5"/>
        <v>2737236</v>
      </c>
      <c r="D116" s="26"/>
      <c r="E116" s="26">
        <v>1572444</v>
      </c>
      <c r="F116" s="26"/>
      <c r="G116" s="26">
        <v>175777</v>
      </c>
      <c r="H116" s="26"/>
      <c r="I116" s="26">
        <v>447616</v>
      </c>
      <c r="J116" s="26"/>
      <c r="K116" s="26">
        <v>32656</v>
      </c>
      <c r="L116" s="26"/>
      <c r="M116" s="26">
        <v>269827</v>
      </c>
      <c r="N116" s="26"/>
      <c r="O116" s="26">
        <v>238916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s="29" customFormat="1" ht="14.25" customHeight="1">
      <c r="A117" s="26" t="s">
        <v>67</v>
      </c>
      <c r="B117" s="27" t="s">
        <v>10</v>
      </c>
      <c r="C117" s="26">
        <f t="shared" si="5"/>
        <v>2408874</v>
      </c>
      <c r="D117" s="26"/>
      <c r="E117" s="26">
        <v>1557074</v>
      </c>
      <c r="F117" s="26"/>
      <c r="G117" s="26">
        <v>161152</v>
      </c>
      <c r="H117" s="26"/>
      <c r="I117" s="26">
        <v>471131</v>
      </c>
      <c r="J117" s="26"/>
      <c r="K117" s="26">
        <v>15853</v>
      </c>
      <c r="L117" s="26"/>
      <c r="M117" s="26">
        <v>178103</v>
      </c>
      <c r="N117" s="26"/>
      <c r="O117" s="32">
        <v>25561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s="29" customFormat="1" ht="13.5" customHeight="1">
      <c r="A118" s="26" t="s">
        <v>68</v>
      </c>
      <c r="B118" s="27" t="s">
        <v>10</v>
      </c>
      <c r="C118" s="26">
        <f t="shared" si="5"/>
        <v>3005709</v>
      </c>
      <c r="D118" s="26"/>
      <c r="E118" s="26">
        <v>1932112</v>
      </c>
      <c r="F118" s="26"/>
      <c r="G118" s="26">
        <v>169208</v>
      </c>
      <c r="H118" s="26"/>
      <c r="I118" s="26">
        <v>537147</v>
      </c>
      <c r="J118" s="26"/>
      <c r="K118" s="26">
        <v>21519</v>
      </c>
      <c r="L118" s="26"/>
      <c r="M118" s="26">
        <v>221110</v>
      </c>
      <c r="N118" s="26"/>
      <c r="O118" s="26">
        <v>124613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s="29" customFormat="1" ht="14.25" customHeight="1">
      <c r="A119" s="26" t="s">
        <v>307</v>
      </c>
      <c r="B119" s="27" t="s">
        <v>10</v>
      </c>
      <c r="C119" s="26">
        <f t="shared" si="5"/>
        <v>40100</v>
      </c>
      <c r="D119" s="26"/>
      <c r="E119" s="26">
        <v>0</v>
      </c>
      <c r="F119" s="26"/>
      <c r="G119" s="26">
        <v>0</v>
      </c>
      <c r="H119" s="26"/>
      <c r="I119" s="26">
        <v>0</v>
      </c>
      <c r="J119" s="26"/>
      <c r="K119" s="26">
        <v>795</v>
      </c>
      <c r="L119" s="26"/>
      <c r="M119" s="26">
        <v>20734</v>
      </c>
      <c r="N119" s="26"/>
      <c r="O119" s="26">
        <v>18571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s="29" customFormat="1" ht="13.5" customHeight="1">
      <c r="A120" s="26" t="s">
        <v>27</v>
      </c>
      <c r="B120" s="27" t="s">
        <v>10</v>
      </c>
      <c r="C120" s="26">
        <f t="shared" si="5"/>
        <v>498288</v>
      </c>
      <c r="D120" s="26"/>
      <c r="E120" s="26">
        <v>329746</v>
      </c>
      <c r="F120" s="26"/>
      <c r="G120" s="26">
        <v>25845</v>
      </c>
      <c r="H120" s="26"/>
      <c r="I120" s="26">
        <v>88487</v>
      </c>
      <c r="J120" s="26"/>
      <c r="K120" s="26">
        <v>21471</v>
      </c>
      <c r="L120" s="26"/>
      <c r="M120" s="26">
        <v>9828</v>
      </c>
      <c r="N120" s="26"/>
      <c r="O120" s="32">
        <v>22911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29" customFormat="1" ht="14.25" customHeight="1">
      <c r="A121" s="26" t="s">
        <v>69</v>
      </c>
      <c r="B121" s="27" t="s">
        <v>10</v>
      </c>
      <c r="C121" s="26">
        <f t="shared" si="5"/>
        <v>2512878</v>
      </c>
      <c r="D121" s="26"/>
      <c r="E121" s="26">
        <v>1665520</v>
      </c>
      <c r="F121" s="26"/>
      <c r="G121" s="26">
        <v>138363</v>
      </c>
      <c r="H121" s="26"/>
      <c r="I121" s="26">
        <v>421236</v>
      </c>
      <c r="J121" s="26"/>
      <c r="K121" s="26">
        <v>22214</v>
      </c>
      <c r="L121" s="26"/>
      <c r="M121" s="26">
        <v>255916</v>
      </c>
      <c r="N121" s="26"/>
      <c r="O121" s="26">
        <v>9629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29" customFormat="1" ht="13.5" customHeight="1">
      <c r="A122" s="26" t="s">
        <v>70</v>
      </c>
      <c r="B122" s="27" t="s">
        <v>10</v>
      </c>
      <c r="C122" s="30">
        <f t="shared" si="5"/>
        <v>1009627</v>
      </c>
      <c r="D122" s="26"/>
      <c r="E122" s="30">
        <v>648006</v>
      </c>
      <c r="F122" s="26"/>
      <c r="G122" s="30">
        <v>70271</v>
      </c>
      <c r="H122" s="26"/>
      <c r="I122" s="30">
        <v>207791</v>
      </c>
      <c r="J122" s="26"/>
      <c r="K122" s="30">
        <v>0</v>
      </c>
      <c r="L122" s="26"/>
      <c r="M122" s="30">
        <v>83559</v>
      </c>
      <c r="N122" s="26"/>
      <c r="O122" s="30">
        <v>0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s="29" customFormat="1" ht="14.25" customHeight="1">
      <c r="A123" s="26" t="s">
        <v>204</v>
      </c>
      <c r="B123" s="27" t="s">
        <v>10</v>
      </c>
      <c r="C123" s="30">
        <f t="shared" si="5"/>
        <v>14544690</v>
      </c>
      <c r="D123" s="26"/>
      <c r="E123" s="30">
        <f>SUM(E115:E122)</f>
        <v>9314051</v>
      </c>
      <c r="F123" s="26"/>
      <c r="G123" s="30">
        <f>SUM(G115:G122)</f>
        <v>840160</v>
      </c>
      <c r="H123" s="26"/>
      <c r="I123" s="30">
        <f>SUM(I115:I122)</f>
        <v>2615307</v>
      </c>
      <c r="J123" s="26"/>
      <c r="K123" s="30">
        <f>SUM(K115:K122)</f>
        <v>123501</v>
      </c>
      <c r="L123" s="26"/>
      <c r="M123" s="30">
        <f>SUM(M115:M122)</f>
        <v>1204301</v>
      </c>
      <c r="N123" s="26"/>
      <c r="O123" s="30">
        <f>SUM(O115:O122)</f>
        <v>447370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s="29" customFormat="1" ht="13.5" customHeight="1">
      <c r="A124" s="26"/>
      <c r="B124" s="27" t="s">
        <v>10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s="29" customFormat="1" ht="14.25" customHeight="1">
      <c r="A125" s="26" t="s">
        <v>255</v>
      </c>
      <c r="B125" s="27" t="s">
        <v>10</v>
      </c>
      <c r="C125" s="30">
        <f>SUM(E125:O125)</f>
        <v>186505</v>
      </c>
      <c r="D125" s="26"/>
      <c r="E125" s="30">
        <v>91503</v>
      </c>
      <c r="F125" s="26"/>
      <c r="G125" s="30">
        <v>48022</v>
      </c>
      <c r="H125" s="26"/>
      <c r="I125" s="30">
        <v>38231</v>
      </c>
      <c r="J125" s="26"/>
      <c r="K125" s="30">
        <v>0</v>
      </c>
      <c r="L125" s="26"/>
      <c r="M125" s="30">
        <v>4309</v>
      </c>
      <c r="N125" s="26"/>
      <c r="O125" s="30">
        <v>4440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s="29" customFormat="1" ht="13.5" customHeight="1">
      <c r="A126" s="26"/>
      <c r="B126" s="27" t="s">
        <v>10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s="29" customFormat="1" ht="14.25" customHeight="1">
      <c r="A127" s="26" t="s">
        <v>71</v>
      </c>
      <c r="B127" s="27" t="s">
        <v>10</v>
      </c>
      <c r="C127" s="30">
        <f>SUM(E127:O127)</f>
        <v>24197</v>
      </c>
      <c r="D127" s="26"/>
      <c r="E127" s="30">
        <v>14983</v>
      </c>
      <c r="F127" s="26"/>
      <c r="G127" s="30">
        <v>5547</v>
      </c>
      <c r="H127" s="26"/>
      <c r="I127" s="31">
        <v>955</v>
      </c>
      <c r="J127" s="26"/>
      <c r="K127" s="31">
        <v>0</v>
      </c>
      <c r="L127" s="26"/>
      <c r="M127" s="31">
        <v>2712</v>
      </c>
      <c r="N127" s="26"/>
      <c r="O127" s="31">
        <v>0</v>
      </c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s="29" customFormat="1" ht="13.5" customHeight="1">
      <c r="A128" s="26"/>
      <c r="B128" s="27" t="s">
        <v>10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s="29" customFormat="1" ht="14.25" customHeight="1">
      <c r="A129" s="26" t="s">
        <v>72</v>
      </c>
      <c r="B129" s="27" t="s">
        <v>10</v>
      </c>
      <c r="C129" s="30">
        <f>SUM(E129:O129)</f>
        <v>317016</v>
      </c>
      <c r="D129" s="26"/>
      <c r="E129" s="30">
        <v>241389</v>
      </c>
      <c r="F129" s="26"/>
      <c r="G129" s="31">
        <v>0</v>
      </c>
      <c r="H129" s="26"/>
      <c r="I129" s="30">
        <v>73263</v>
      </c>
      <c r="J129" s="26"/>
      <c r="K129" s="31">
        <v>1500</v>
      </c>
      <c r="L129" s="26"/>
      <c r="M129" s="30">
        <v>864</v>
      </c>
      <c r="N129" s="26"/>
      <c r="O129" s="31">
        <v>0</v>
      </c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s="29" customFormat="1" ht="13.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s="29" customFormat="1" ht="14.25" customHeight="1">
      <c r="A131" s="26" t="s">
        <v>291</v>
      </c>
      <c r="B131" s="27"/>
      <c r="C131" s="30">
        <f>SUM(E131:O131)</f>
        <v>207</v>
      </c>
      <c r="D131" s="26"/>
      <c r="E131" s="30">
        <v>0</v>
      </c>
      <c r="F131" s="26"/>
      <c r="G131" s="30">
        <v>207</v>
      </c>
      <c r="H131" s="26"/>
      <c r="I131" s="30">
        <v>0</v>
      </c>
      <c r="J131" s="26"/>
      <c r="K131" s="30">
        <v>0</v>
      </c>
      <c r="L131" s="26"/>
      <c r="M131" s="30">
        <v>0</v>
      </c>
      <c r="N131" s="26"/>
      <c r="O131" s="30">
        <v>0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s="29" customFormat="1" ht="13.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s="29" customFormat="1" ht="14.25" customHeight="1">
      <c r="A133" s="26" t="s">
        <v>73</v>
      </c>
      <c r="B133" s="27" t="s">
        <v>10</v>
      </c>
      <c r="C133" s="30">
        <f>SUM(E133:O133)</f>
        <v>936966</v>
      </c>
      <c r="D133" s="26"/>
      <c r="E133" s="30">
        <v>695537</v>
      </c>
      <c r="F133" s="26"/>
      <c r="G133" s="31">
        <v>0</v>
      </c>
      <c r="H133" s="26"/>
      <c r="I133" s="30">
        <v>190815</v>
      </c>
      <c r="J133" s="26"/>
      <c r="K133" s="31">
        <v>18449</v>
      </c>
      <c r="L133" s="26"/>
      <c r="M133" s="30">
        <v>25344</v>
      </c>
      <c r="N133" s="26"/>
      <c r="O133" s="30">
        <v>6821</v>
      </c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s="29" customFormat="1" ht="13.5" customHeight="1">
      <c r="A134" s="26"/>
      <c r="B134" s="27" t="s">
        <v>10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s="29" customFormat="1" ht="14.25" customHeight="1">
      <c r="A135" s="26" t="s">
        <v>74</v>
      </c>
      <c r="B135" s="27" t="s">
        <v>10</v>
      </c>
      <c r="C135" s="30">
        <f>SUM(E135:O135)</f>
        <v>3960372</v>
      </c>
      <c r="D135" s="26"/>
      <c r="E135" s="30">
        <v>2506977</v>
      </c>
      <c r="F135" s="26"/>
      <c r="G135" s="30">
        <v>48654</v>
      </c>
      <c r="H135" s="26"/>
      <c r="I135" s="30">
        <v>653189</v>
      </c>
      <c r="J135" s="26"/>
      <c r="K135" s="30">
        <v>120872</v>
      </c>
      <c r="L135" s="26"/>
      <c r="M135" s="30">
        <v>482076</v>
      </c>
      <c r="N135" s="26"/>
      <c r="O135" s="30">
        <v>148604</v>
      </c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s="29" customFormat="1" ht="14.25" customHeight="1">
      <c r="A136" s="26"/>
      <c r="B136" s="27"/>
      <c r="C136" s="28"/>
      <c r="D136" s="26"/>
      <c r="E136" s="28"/>
      <c r="F136" s="26"/>
      <c r="G136" s="28"/>
      <c r="H136" s="26"/>
      <c r="I136" s="28"/>
      <c r="J136" s="26"/>
      <c r="K136" s="28"/>
      <c r="L136" s="26"/>
      <c r="M136" s="28"/>
      <c r="N136" s="26"/>
      <c r="O136" s="28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s="29" customFormat="1" ht="14.25" customHeight="1">
      <c r="A137" s="26" t="s">
        <v>344</v>
      </c>
      <c r="B137" s="27"/>
      <c r="C137" s="48">
        <f>SUM(E137:O137)</f>
        <v>58738</v>
      </c>
      <c r="D137" s="26"/>
      <c r="E137" s="47">
        <v>16817</v>
      </c>
      <c r="F137" s="26"/>
      <c r="G137" s="47">
        <v>0</v>
      </c>
      <c r="H137" s="26"/>
      <c r="I137" s="47">
        <v>0</v>
      </c>
      <c r="J137" s="26"/>
      <c r="K137" s="47">
        <v>5871</v>
      </c>
      <c r="L137" s="26"/>
      <c r="M137" s="47">
        <v>36050</v>
      </c>
      <c r="N137" s="26"/>
      <c r="O137" s="47">
        <v>0</v>
      </c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s="29" customFormat="1" ht="13.5" customHeight="1">
      <c r="A138" s="26"/>
      <c r="B138" s="27" t="s">
        <v>10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s="29" customFormat="1" ht="14.25" customHeight="1">
      <c r="A139" s="26" t="s">
        <v>269</v>
      </c>
      <c r="B139" s="27" t="s">
        <v>10</v>
      </c>
      <c r="C139" s="26" t="s">
        <v>10</v>
      </c>
      <c r="D139" s="26"/>
      <c r="E139" s="26" t="s">
        <v>10</v>
      </c>
      <c r="F139" s="26" t="s">
        <v>10</v>
      </c>
      <c r="G139" s="26" t="s">
        <v>10</v>
      </c>
      <c r="H139" s="26" t="s">
        <v>10</v>
      </c>
      <c r="I139" s="26" t="s">
        <v>10</v>
      </c>
      <c r="J139" s="26" t="s">
        <v>10</v>
      </c>
      <c r="K139" s="26" t="s">
        <v>10</v>
      </c>
      <c r="L139" s="26" t="s">
        <v>10</v>
      </c>
      <c r="M139" s="26" t="s">
        <v>10</v>
      </c>
      <c r="N139" s="26" t="s">
        <v>10</v>
      </c>
      <c r="O139" s="26" t="s">
        <v>10</v>
      </c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s="29" customFormat="1" ht="13.5" customHeight="1">
      <c r="A140" s="26" t="s">
        <v>75</v>
      </c>
      <c r="B140" s="27" t="s">
        <v>10</v>
      </c>
      <c r="C140" s="26">
        <f>SUM(E140:O140)</f>
        <v>180440</v>
      </c>
      <c r="D140" s="26"/>
      <c r="E140" s="26">
        <v>110345</v>
      </c>
      <c r="F140" s="26"/>
      <c r="G140" s="26">
        <v>12623</v>
      </c>
      <c r="H140" s="26"/>
      <c r="I140" s="26">
        <v>33831</v>
      </c>
      <c r="J140" s="26"/>
      <c r="K140" s="26">
        <v>1936</v>
      </c>
      <c r="L140" s="26"/>
      <c r="M140" s="26">
        <v>20506</v>
      </c>
      <c r="N140" s="26"/>
      <c r="O140" s="32">
        <v>1199</v>
      </c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s="29" customFormat="1" ht="14.25" customHeight="1">
      <c r="A141" s="26" t="s">
        <v>91</v>
      </c>
      <c r="B141" s="27" t="s">
        <v>10</v>
      </c>
      <c r="C141" s="26">
        <f>SUM(E141:O141)</f>
        <v>48739</v>
      </c>
      <c r="D141" s="26"/>
      <c r="E141" s="26">
        <v>11345</v>
      </c>
      <c r="F141" s="26"/>
      <c r="G141" s="26">
        <v>5514</v>
      </c>
      <c r="H141" s="26"/>
      <c r="I141" s="26">
        <v>232</v>
      </c>
      <c r="J141" s="26"/>
      <c r="K141" s="26">
        <v>5039</v>
      </c>
      <c r="L141" s="26"/>
      <c r="M141" s="26">
        <v>26609</v>
      </c>
      <c r="N141" s="26"/>
      <c r="O141" s="26">
        <v>0</v>
      </c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s="29" customFormat="1" ht="13.5" customHeight="1">
      <c r="A142" s="26" t="s">
        <v>329</v>
      </c>
      <c r="B142" s="27" t="s">
        <v>10</v>
      </c>
      <c r="C142" s="26">
        <f>SUM(E142:O142)</f>
        <v>6192034</v>
      </c>
      <c r="D142" s="26"/>
      <c r="E142" s="32">
        <v>4611248</v>
      </c>
      <c r="F142" s="26"/>
      <c r="G142" s="26">
        <v>155849</v>
      </c>
      <c r="H142" s="26"/>
      <c r="I142" s="32">
        <v>1231544</v>
      </c>
      <c r="J142" s="26"/>
      <c r="K142" s="26">
        <v>36668</v>
      </c>
      <c r="L142" s="26"/>
      <c r="M142" s="26">
        <v>152225</v>
      </c>
      <c r="N142" s="26"/>
      <c r="O142" s="32">
        <v>4500</v>
      </c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s="29" customFormat="1" ht="14.25" customHeight="1">
      <c r="A143" s="26" t="s">
        <v>314</v>
      </c>
      <c r="B143" s="27" t="s">
        <v>10</v>
      </c>
      <c r="C143" s="30">
        <f>SUM(E143:O143)</f>
        <v>2266025</v>
      </c>
      <c r="D143" s="26"/>
      <c r="E143" s="30">
        <v>1560770</v>
      </c>
      <c r="F143" s="26"/>
      <c r="G143" s="30">
        <v>58504</v>
      </c>
      <c r="H143" s="26"/>
      <c r="I143" s="30">
        <v>459498</v>
      </c>
      <c r="J143" s="26"/>
      <c r="K143" s="30">
        <v>24230</v>
      </c>
      <c r="L143" s="26"/>
      <c r="M143" s="30">
        <v>142567</v>
      </c>
      <c r="N143" s="26"/>
      <c r="O143" s="30">
        <v>20456</v>
      </c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29" customFormat="1" ht="13.5" customHeight="1">
      <c r="A144" s="26" t="s">
        <v>203</v>
      </c>
      <c r="B144" s="27" t="s">
        <v>10</v>
      </c>
      <c r="C144" s="30">
        <f>SUM(E144:O144)</f>
        <v>8687238</v>
      </c>
      <c r="D144" s="26"/>
      <c r="E144" s="30">
        <f>SUM(E140:E143)</f>
        <v>6293708</v>
      </c>
      <c r="F144" s="26"/>
      <c r="G144" s="30">
        <f>SUM(G140:G143)</f>
        <v>232490</v>
      </c>
      <c r="H144" s="26"/>
      <c r="I144" s="30">
        <f>SUM(I140:I143)</f>
        <v>1725105</v>
      </c>
      <c r="J144" s="26"/>
      <c r="K144" s="30">
        <f>SUM(K140:K143)</f>
        <v>67873</v>
      </c>
      <c r="L144" s="26"/>
      <c r="M144" s="30">
        <f>SUM(M140:M143)</f>
        <v>341907</v>
      </c>
      <c r="N144" s="26"/>
      <c r="O144" s="30">
        <f>SUM(O140:O143)</f>
        <v>26155</v>
      </c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 s="29" customFormat="1" ht="14.25" customHeight="1">
      <c r="A145" s="26"/>
      <c r="B145" s="27"/>
      <c r="C145" s="28"/>
      <c r="D145" s="26"/>
      <c r="E145" s="28"/>
      <c r="F145" s="26"/>
      <c r="G145" s="28"/>
      <c r="H145" s="26"/>
      <c r="I145" s="28"/>
      <c r="J145" s="26"/>
      <c r="K145" s="28"/>
      <c r="L145" s="26"/>
      <c r="M145" s="28"/>
      <c r="N145" s="26"/>
      <c r="O145" s="28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s="29" customFormat="1" ht="13.5" customHeight="1">
      <c r="A146" s="26" t="s">
        <v>270</v>
      </c>
      <c r="B146" s="27"/>
      <c r="C146" s="28"/>
      <c r="D146" s="26"/>
      <c r="E146" s="28"/>
      <c r="F146" s="26"/>
      <c r="G146" s="28"/>
      <c r="H146" s="26"/>
      <c r="I146" s="28"/>
      <c r="J146" s="26"/>
      <c r="K146" s="28"/>
      <c r="L146" s="26"/>
      <c r="M146" s="28"/>
      <c r="N146" s="26"/>
      <c r="O146" s="28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s="29" customFormat="1" ht="14.25" customHeight="1">
      <c r="A147" s="26" t="s">
        <v>243</v>
      </c>
      <c r="B147" s="27"/>
      <c r="C147" s="30">
        <f>SUM(E147:O147)</f>
        <v>3806950</v>
      </c>
      <c r="D147" s="26"/>
      <c r="E147" s="30">
        <v>1619770</v>
      </c>
      <c r="F147" s="26"/>
      <c r="G147" s="30">
        <v>179497</v>
      </c>
      <c r="H147" s="26"/>
      <c r="I147" s="30">
        <v>488883</v>
      </c>
      <c r="J147" s="26"/>
      <c r="K147" s="30">
        <v>77175</v>
      </c>
      <c r="L147" s="26"/>
      <c r="M147" s="30">
        <v>1317451</v>
      </c>
      <c r="N147" s="26"/>
      <c r="O147" s="30">
        <v>124174</v>
      </c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s="29" customFormat="1" ht="13.5" customHeight="1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s="29" customFormat="1" ht="14.25" customHeight="1">
      <c r="A149" s="26" t="s">
        <v>77</v>
      </c>
      <c r="B149" s="27" t="s">
        <v>10</v>
      </c>
      <c r="C149" s="30">
        <f>SUM(E149:O149)</f>
        <v>1838391</v>
      </c>
      <c r="D149" s="26"/>
      <c r="E149" s="30">
        <v>1215476</v>
      </c>
      <c r="F149" s="26"/>
      <c r="G149" s="30">
        <v>121342</v>
      </c>
      <c r="H149" s="26"/>
      <c r="I149" s="30">
        <v>384738</v>
      </c>
      <c r="J149" s="26"/>
      <c r="K149" s="30">
        <v>31473</v>
      </c>
      <c r="L149" s="26"/>
      <c r="M149" s="30">
        <v>74358</v>
      </c>
      <c r="N149" s="26"/>
      <c r="O149" s="30">
        <v>11004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s="29" customFormat="1" ht="13.5" customHeight="1">
      <c r="A150" s="26"/>
      <c r="B150" s="27" t="s">
        <v>10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s="29" customFormat="1" ht="14.25" customHeight="1">
      <c r="A151" s="26" t="s">
        <v>292</v>
      </c>
      <c r="B151" s="27"/>
      <c r="C151" s="30">
        <f>SUM(E151:O151)</f>
        <v>737003</v>
      </c>
      <c r="D151" s="26"/>
      <c r="E151" s="30">
        <v>480755</v>
      </c>
      <c r="F151" s="26"/>
      <c r="G151" s="30">
        <v>101591</v>
      </c>
      <c r="H151" s="26"/>
      <c r="I151" s="30">
        <v>150393</v>
      </c>
      <c r="J151" s="26"/>
      <c r="K151" s="30">
        <v>0</v>
      </c>
      <c r="L151" s="26"/>
      <c r="M151" s="30">
        <v>4264</v>
      </c>
      <c r="N151" s="26"/>
      <c r="O151" s="30">
        <v>0</v>
      </c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s="29" customFormat="1" ht="13.5" customHeight="1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s="29" customFormat="1" ht="14.25" customHeight="1">
      <c r="A153" s="26" t="s">
        <v>78</v>
      </c>
      <c r="B153" s="27" t="s">
        <v>10</v>
      </c>
      <c r="C153" s="30">
        <f>SUM(E153:O153)</f>
        <v>3815828</v>
      </c>
      <c r="D153" s="26"/>
      <c r="E153" s="30">
        <v>2955859</v>
      </c>
      <c r="F153" s="26"/>
      <c r="G153" s="30">
        <v>29819</v>
      </c>
      <c r="H153" s="26"/>
      <c r="I153" s="30">
        <v>829700</v>
      </c>
      <c r="J153" s="26"/>
      <c r="K153" s="31">
        <v>0</v>
      </c>
      <c r="L153" s="26"/>
      <c r="M153" s="31">
        <v>450</v>
      </c>
      <c r="N153" s="26"/>
      <c r="O153" s="31">
        <v>0</v>
      </c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s="29" customFormat="1" ht="13.5" customHeight="1">
      <c r="A154" s="26"/>
      <c r="B154" s="27" t="s">
        <v>10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32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s="29" customFormat="1" ht="14.25" customHeight="1">
      <c r="A155" s="26" t="s">
        <v>79</v>
      </c>
      <c r="B155" s="27" t="s">
        <v>10</v>
      </c>
      <c r="C155" s="30">
        <f>SUM(E155:O155)</f>
        <v>5400</v>
      </c>
      <c r="D155" s="26"/>
      <c r="E155" s="31">
        <v>0</v>
      </c>
      <c r="F155" s="26"/>
      <c r="G155" s="31">
        <v>0</v>
      </c>
      <c r="H155" s="26"/>
      <c r="I155" s="31">
        <v>0</v>
      </c>
      <c r="J155" s="26"/>
      <c r="K155" s="31">
        <v>0</v>
      </c>
      <c r="L155" s="26"/>
      <c r="M155" s="30">
        <v>5400</v>
      </c>
      <c r="N155" s="26"/>
      <c r="O155" s="31">
        <v>0</v>
      </c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s="29" customFormat="1" ht="13.5" customHeight="1">
      <c r="A156" s="26"/>
      <c r="B156" s="27" t="s">
        <v>10</v>
      </c>
      <c r="C156" s="26"/>
      <c r="D156" s="26"/>
      <c r="E156" s="32"/>
      <c r="F156" s="26"/>
      <c r="G156" s="26"/>
      <c r="H156" s="26"/>
      <c r="I156" s="26"/>
      <c r="J156" s="26"/>
      <c r="K156" s="32"/>
      <c r="L156" s="26"/>
      <c r="M156" s="26"/>
      <c r="N156" s="26"/>
      <c r="O156" s="32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s="29" customFormat="1" ht="14.25" customHeight="1">
      <c r="A157" s="26" t="s">
        <v>271</v>
      </c>
      <c r="B157" s="27" t="s">
        <v>10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s="29" customFormat="1" ht="13.5" customHeight="1">
      <c r="A158" s="26" t="s">
        <v>80</v>
      </c>
      <c r="B158" s="27" t="s">
        <v>10</v>
      </c>
      <c r="C158" s="26">
        <f aca="true" t="shared" si="6" ref="C158:C166">SUM(E158:O158)</f>
        <v>6199578</v>
      </c>
      <c r="D158" s="26"/>
      <c r="E158" s="26">
        <v>4035508</v>
      </c>
      <c r="F158" s="26"/>
      <c r="G158" s="26">
        <v>200958</v>
      </c>
      <c r="H158" s="26"/>
      <c r="I158" s="26">
        <v>1280997</v>
      </c>
      <c r="J158" s="26"/>
      <c r="K158" s="26">
        <v>104412</v>
      </c>
      <c r="L158" s="26"/>
      <c r="M158" s="26">
        <v>402225</v>
      </c>
      <c r="N158" s="26"/>
      <c r="O158" s="26">
        <v>175478</v>
      </c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29" customFormat="1" ht="14.25" customHeight="1">
      <c r="A159" s="26" t="s">
        <v>81</v>
      </c>
      <c r="B159" s="27" t="s">
        <v>10</v>
      </c>
      <c r="C159" s="26">
        <f t="shared" si="6"/>
        <v>1920493</v>
      </c>
      <c r="D159" s="26"/>
      <c r="E159" s="26">
        <v>1139961</v>
      </c>
      <c r="F159" s="26"/>
      <c r="G159" s="26">
        <v>206430</v>
      </c>
      <c r="H159" s="26"/>
      <c r="I159" s="26">
        <v>398244</v>
      </c>
      <c r="J159" s="26"/>
      <c r="K159" s="26">
        <v>18397</v>
      </c>
      <c r="L159" s="26"/>
      <c r="M159" s="26">
        <v>130672</v>
      </c>
      <c r="N159" s="26"/>
      <c r="O159" s="26">
        <v>26789</v>
      </c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s="29" customFormat="1" ht="13.5" customHeight="1">
      <c r="A160" s="26" t="s">
        <v>82</v>
      </c>
      <c r="B160" s="27" t="s">
        <v>10</v>
      </c>
      <c r="C160" s="26">
        <f t="shared" si="6"/>
        <v>30444</v>
      </c>
      <c r="D160" s="26"/>
      <c r="E160" s="26">
        <v>6590</v>
      </c>
      <c r="F160" s="26"/>
      <c r="G160" s="32">
        <v>1074</v>
      </c>
      <c r="H160" s="26"/>
      <c r="I160" s="26">
        <v>1962</v>
      </c>
      <c r="J160" s="26"/>
      <c r="K160" s="32">
        <v>38</v>
      </c>
      <c r="L160" s="26"/>
      <c r="M160" s="26">
        <v>12916</v>
      </c>
      <c r="N160" s="26"/>
      <c r="O160" s="32">
        <v>7864</v>
      </c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29" customFormat="1" ht="14.25" customHeight="1">
      <c r="A161" s="26" t="s">
        <v>27</v>
      </c>
      <c r="B161" s="27" t="s">
        <v>10</v>
      </c>
      <c r="C161" s="26">
        <f t="shared" si="6"/>
        <v>706298</v>
      </c>
      <c r="D161" s="26"/>
      <c r="E161" s="32">
        <v>540252</v>
      </c>
      <c r="F161" s="26"/>
      <c r="G161" s="32">
        <v>7413</v>
      </c>
      <c r="H161" s="26"/>
      <c r="I161" s="32">
        <v>92685</v>
      </c>
      <c r="J161" s="26"/>
      <c r="K161" s="32">
        <v>0</v>
      </c>
      <c r="L161" s="26"/>
      <c r="M161" s="26">
        <v>44207</v>
      </c>
      <c r="N161" s="26"/>
      <c r="O161" s="32">
        <v>21741</v>
      </c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29" customFormat="1" ht="13.5" customHeight="1">
      <c r="A162" s="26" t="s">
        <v>83</v>
      </c>
      <c r="B162" s="27" t="s">
        <v>10</v>
      </c>
      <c r="C162" s="26">
        <f t="shared" si="6"/>
        <v>652778</v>
      </c>
      <c r="D162" s="26"/>
      <c r="E162" s="26">
        <v>171872</v>
      </c>
      <c r="F162" s="26"/>
      <c r="G162" s="26">
        <v>361553</v>
      </c>
      <c r="H162" s="26"/>
      <c r="I162" s="26">
        <v>160831</v>
      </c>
      <c r="J162" s="26"/>
      <c r="K162" s="32">
        <v>0</v>
      </c>
      <c r="L162" s="26"/>
      <c r="M162" s="26">
        <v>-58856</v>
      </c>
      <c r="N162" s="26"/>
      <c r="O162" s="32">
        <v>17378</v>
      </c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 s="29" customFormat="1" ht="14.25" customHeight="1">
      <c r="A163" s="26" t="s">
        <v>84</v>
      </c>
      <c r="B163" s="27" t="s">
        <v>10</v>
      </c>
      <c r="C163" s="26">
        <f t="shared" si="6"/>
        <v>2809599</v>
      </c>
      <c r="D163" s="26"/>
      <c r="E163" s="26">
        <v>1506530</v>
      </c>
      <c r="F163" s="26"/>
      <c r="G163" s="26">
        <v>348683</v>
      </c>
      <c r="H163" s="26"/>
      <c r="I163" s="26">
        <v>523253</v>
      </c>
      <c r="J163" s="26"/>
      <c r="K163" s="26">
        <v>45570</v>
      </c>
      <c r="L163" s="26"/>
      <c r="M163" s="26">
        <v>66772</v>
      </c>
      <c r="N163" s="26"/>
      <c r="O163" s="26">
        <v>318791</v>
      </c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 s="29" customFormat="1" ht="13.5" customHeight="1">
      <c r="A164" s="26" t="s">
        <v>85</v>
      </c>
      <c r="B164" s="27" t="s">
        <v>10</v>
      </c>
      <c r="C164" s="26">
        <f t="shared" si="6"/>
        <v>8905691</v>
      </c>
      <c r="D164" s="26"/>
      <c r="E164" s="26">
        <v>2620881</v>
      </c>
      <c r="F164" s="26"/>
      <c r="G164" s="26">
        <v>1307132</v>
      </c>
      <c r="H164" s="26"/>
      <c r="I164" s="26">
        <v>1057479</v>
      </c>
      <c r="J164" s="26"/>
      <c r="K164" s="26">
        <v>48728</v>
      </c>
      <c r="L164" s="26"/>
      <c r="M164" s="26">
        <v>3616008</v>
      </c>
      <c r="N164" s="26"/>
      <c r="O164" s="26">
        <v>255463</v>
      </c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 s="29" customFormat="1" ht="14.25" customHeight="1">
      <c r="A165" s="26" t="s">
        <v>86</v>
      </c>
      <c r="B165" s="27" t="s">
        <v>10</v>
      </c>
      <c r="C165" s="30">
        <f t="shared" si="6"/>
        <v>15800</v>
      </c>
      <c r="D165" s="26"/>
      <c r="E165" s="30">
        <v>12175</v>
      </c>
      <c r="F165" s="26"/>
      <c r="G165" s="31">
        <v>0</v>
      </c>
      <c r="H165" s="26"/>
      <c r="I165" s="30">
        <v>3625</v>
      </c>
      <c r="J165" s="26"/>
      <c r="K165" s="31">
        <v>0</v>
      </c>
      <c r="L165" s="26"/>
      <c r="M165" s="31">
        <v>0</v>
      </c>
      <c r="N165" s="26"/>
      <c r="O165" s="31">
        <v>0</v>
      </c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 s="29" customFormat="1" ht="13.5" customHeight="1">
      <c r="A166" s="26" t="s">
        <v>201</v>
      </c>
      <c r="B166" s="27" t="s">
        <v>10</v>
      </c>
      <c r="C166" s="30">
        <f t="shared" si="6"/>
        <v>21240681</v>
      </c>
      <c r="D166" s="26"/>
      <c r="E166" s="30">
        <f>SUM(E158:E165)</f>
        <v>10033769</v>
      </c>
      <c r="F166" s="26"/>
      <c r="G166" s="30">
        <f>SUM(G158:G165)</f>
        <v>2433243</v>
      </c>
      <c r="H166" s="26"/>
      <c r="I166" s="30">
        <f>SUM(I158:I165)</f>
        <v>3519076</v>
      </c>
      <c r="J166" s="26"/>
      <c r="K166" s="30">
        <f>SUM(K158:K165)</f>
        <v>217145</v>
      </c>
      <c r="L166" s="26"/>
      <c r="M166" s="30">
        <f>SUM(M158:M165)</f>
        <v>4213944</v>
      </c>
      <c r="N166" s="26"/>
      <c r="O166" s="30">
        <f>SUM(O158:O165)</f>
        <v>823504</v>
      </c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 s="29" customFormat="1" ht="14.25" customHeight="1">
      <c r="A167" s="26"/>
      <c r="B167" s="27" t="s">
        <v>10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 s="29" customFormat="1" ht="13.5" customHeight="1">
      <c r="A168" s="26" t="s">
        <v>202</v>
      </c>
      <c r="B168" s="27" t="s">
        <v>10</v>
      </c>
      <c r="C168" s="30">
        <f>SUM(E168:O168)</f>
        <v>181984764</v>
      </c>
      <c r="D168" s="26"/>
      <c r="E168" s="30">
        <f>SUM(E166+E155+E153+E149+E147+E144+E135+E133+E129+E127+E125+E123+E112+E106+E99+E97+E90+E88+E86+E73+E64+E43+E35+E16+E151+E131+E137)</f>
        <v>117346909</v>
      </c>
      <c r="F168" s="28"/>
      <c r="G168" s="30">
        <f>SUM(G166+G155+G153+G149+G147+G144+G135+G133+G129+G127+G125+G123+G112+G106+G99+G97+G90+G88+G86+G73+G64+G43+G35+G16+G151+G131+G137)</f>
        <v>9618201</v>
      </c>
      <c r="H168" s="28"/>
      <c r="I168" s="30">
        <f>SUM(I166+I155+I153+I149+I147+I144+I135+I133+I129+I127+I125+I123+I112+I106+I99+I97+I90+I88+I86+I73+I64+I43+I35+I16+I151+I131+I137)</f>
        <v>33278211</v>
      </c>
      <c r="J168" s="28"/>
      <c r="K168" s="30">
        <f>SUM(K166+K155+K153+K149+K147+K144+K135+K133+K129+K127+K125+K123+K112+K106+K99+K97+K90+K88+K86+K73+K64+K43+K35+K16+K151+K131+K137)</f>
        <v>2018167</v>
      </c>
      <c r="L168" s="28"/>
      <c r="M168" s="30">
        <f>SUM(M166+M155+M153+M149+M147+M144+M135+M133+M129+M127+M125+M123+M112+M106+M99+M97+M90+M88+M86+M73+M64+M43+M35+M16+M151+M131+M137)</f>
        <v>16917738</v>
      </c>
      <c r="N168" s="28"/>
      <c r="O168" s="30">
        <f>SUM(O166+O155+O153+O149+O147+O144+O135+O133+O129+O127+O125+O123+O112+O106+O99+O97+O90+O88+O86+O73+O64+O43+O35+O16+O151+O131+O137)</f>
        <v>2805538</v>
      </c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 s="29" customFormat="1" ht="14.25" customHeight="1">
      <c r="A169" s="26"/>
      <c r="B169" s="27" t="s">
        <v>10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 t="s">
        <v>11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 s="29" customFormat="1" ht="13.5" customHeight="1">
      <c r="A170" s="26" t="s">
        <v>12</v>
      </c>
      <c r="B170" s="27" t="s">
        <v>10</v>
      </c>
      <c r="C170" s="26" t="s">
        <v>11</v>
      </c>
      <c r="D170" s="26"/>
      <c r="E170" s="26" t="s">
        <v>11</v>
      </c>
      <c r="F170" s="26" t="s">
        <v>11</v>
      </c>
      <c r="G170" s="26" t="s">
        <v>11</v>
      </c>
      <c r="H170" s="26" t="s">
        <v>11</v>
      </c>
      <c r="I170" s="26" t="s">
        <v>11</v>
      </c>
      <c r="J170" s="26" t="s">
        <v>11</v>
      </c>
      <c r="K170" s="26" t="s">
        <v>11</v>
      </c>
      <c r="L170" s="26" t="s">
        <v>11</v>
      </c>
      <c r="M170" s="26" t="s">
        <v>11</v>
      </c>
      <c r="N170" s="26" t="s">
        <v>11</v>
      </c>
      <c r="O170" s="26" t="s">
        <v>11</v>
      </c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 s="29" customFormat="1" ht="14.25" customHeight="1">
      <c r="A171" s="26" t="s">
        <v>260</v>
      </c>
      <c r="B171" s="27" t="s">
        <v>10</v>
      </c>
      <c r="C171" s="26" t="s">
        <v>11</v>
      </c>
      <c r="D171" s="26"/>
      <c r="E171" s="26" t="s">
        <v>11</v>
      </c>
      <c r="F171" s="26" t="s">
        <v>11</v>
      </c>
      <c r="G171" s="26" t="s">
        <v>11</v>
      </c>
      <c r="H171" s="26" t="s">
        <v>11</v>
      </c>
      <c r="I171" s="26" t="s">
        <v>11</v>
      </c>
      <c r="J171" s="26" t="s">
        <v>11</v>
      </c>
      <c r="K171" s="26" t="s">
        <v>11</v>
      </c>
      <c r="L171" s="26" t="s">
        <v>11</v>
      </c>
      <c r="M171" s="26" t="s">
        <v>11</v>
      </c>
      <c r="N171" s="26" t="s">
        <v>11</v>
      </c>
      <c r="O171" s="26" t="s">
        <v>11</v>
      </c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 s="29" customFormat="1" ht="13.5" customHeight="1">
      <c r="A172" s="26" t="s">
        <v>308</v>
      </c>
      <c r="B172" s="27"/>
      <c r="C172" s="26">
        <f>SUM(E172:O172)</f>
        <v>31718</v>
      </c>
      <c r="D172" s="26"/>
      <c r="E172" s="26">
        <v>24333</v>
      </c>
      <c r="F172" s="26"/>
      <c r="G172" s="26">
        <v>0</v>
      </c>
      <c r="H172" s="26"/>
      <c r="I172" s="26">
        <v>7385</v>
      </c>
      <c r="J172" s="26"/>
      <c r="K172" s="26">
        <v>0</v>
      </c>
      <c r="L172" s="26"/>
      <c r="M172" s="26">
        <v>0</v>
      </c>
      <c r="N172" s="26"/>
      <c r="O172" s="26">
        <v>0</v>
      </c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 s="29" customFormat="1" ht="14.25" customHeight="1">
      <c r="A173" s="26" t="s">
        <v>17</v>
      </c>
      <c r="B173" s="27"/>
      <c r="C173" s="26">
        <f>SUM(E173:O173)</f>
        <v>55965</v>
      </c>
      <c r="D173" s="26"/>
      <c r="E173" s="26">
        <v>42934</v>
      </c>
      <c r="F173" s="26"/>
      <c r="G173" s="26">
        <v>0</v>
      </c>
      <c r="H173" s="26"/>
      <c r="I173" s="26">
        <v>13031</v>
      </c>
      <c r="J173" s="26"/>
      <c r="K173" s="26">
        <v>0</v>
      </c>
      <c r="L173" s="26"/>
      <c r="M173" s="26">
        <v>0</v>
      </c>
      <c r="N173" s="26"/>
      <c r="O173" s="26">
        <v>0</v>
      </c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 s="29" customFormat="1" ht="13.5" customHeight="1">
      <c r="A174" s="26" t="s">
        <v>23</v>
      </c>
      <c r="B174" s="27"/>
      <c r="C174" s="26">
        <f>SUM(E174:O174)</f>
        <v>26646</v>
      </c>
      <c r="D174" s="26"/>
      <c r="E174" s="32">
        <v>20442</v>
      </c>
      <c r="F174" s="26"/>
      <c r="G174" s="32">
        <v>0</v>
      </c>
      <c r="H174" s="26"/>
      <c r="I174" s="32">
        <v>6204</v>
      </c>
      <c r="J174" s="26"/>
      <c r="K174" s="32">
        <v>0</v>
      </c>
      <c r="L174" s="26"/>
      <c r="M174" s="32">
        <v>0</v>
      </c>
      <c r="N174" s="26"/>
      <c r="O174" s="32">
        <v>0</v>
      </c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 s="29" customFormat="1" ht="14.25" customHeight="1">
      <c r="A175" s="26" t="s">
        <v>26</v>
      </c>
      <c r="B175" s="27" t="s">
        <v>10</v>
      </c>
      <c r="C175" s="26">
        <f>SUM(E175:O175)</f>
        <v>212890</v>
      </c>
      <c r="D175" s="26"/>
      <c r="E175" s="26">
        <v>109798</v>
      </c>
      <c r="F175" s="26"/>
      <c r="G175" s="32">
        <v>5293</v>
      </c>
      <c r="H175" s="26"/>
      <c r="I175" s="26">
        <v>21153</v>
      </c>
      <c r="J175" s="26"/>
      <c r="K175" s="32">
        <v>10669</v>
      </c>
      <c r="L175" s="26"/>
      <c r="M175" s="32">
        <v>11750</v>
      </c>
      <c r="N175" s="26"/>
      <c r="O175" s="32">
        <v>54227</v>
      </c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 s="29" customFormat="1" ht="13.5" customHeight="1">
      <c r="A176" s="26" t="s">
        <v>211</v>
      </c>
      <c r="B176" s="27" t="s">
        <v>10</v>
      </c>
      <c r="C176" s="33">
        <f>SUM(E176:O176)</f>
        <v>327219</v>
      </c>
      <c r="D176" s="26"/>
      <c r="E176" s="33">
        <f>SUM(E172:E175)</f>
        <v>197507</v>
      </c>
      <c r="F176" s="26" t="str">
        <f>IF(SUM(F174:F175)=0,"        --",(SUM(F174:F175)))</f>
        <v>        --</v>
      </c>
      <c r="G176" s="33">
        <f>SUM(G172:G175)</f>
        <v>5293</v>
      </c>
      <c r="H176" s="26"/>
      <c r="I176" s="33">
        <f>SUM(I172:I175)</f>
        <v>47773</v>
      </c>
      <c r="J176" s="26"/>
      <c r="K176" s="33">
        <f>SUM(K172:K175)</f>
        <v>10669</v>
      </c>
      <c r="L176" s="26"/>
      <c r="M176" s="33">
        <f>SUM(M172:M175)</f>
        <v>11750</v>
      </c>
      <c r="N176" s="26"/>
      <c r="O176" s="33">
        <f>SUM(O172:O175)</f>
        <v>54227</v>
      </c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29" customFormat="1" ht="14.25" customHeight="1">
      <c r="A177" s="26"/>
      <c r="B177" s="27"/>
      <c r="C177" s="28"/>
      <c r="D177" s="26"/>
      <c r="E177" s="28"/>
      <c r="F177" s="26"/>
      <c r="G177" s="28"/>
      <c r="H177" s="26"/>
      <c r="I177" s="28"/>
      <c r="J177" s="26"/>
      <c r="K177" s="28"/>
      <c r="L177" s="26"/>
      <c r="M177" s="28"/>
      <c r="N177" s="26"/>
      <c r="O177" s="28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 s="29" customFormat="1" ht="13.5" customHeight="1">
      <c r="A178" s="26" t="s">
        <v>261</v>
      </c>
      <c r="B178" s="27" t="s">
        <v>10</v>
      </c>
      <c r="C178" s="26" t="s">
        <v>10</v>
      </c>
      <c r="D178" s="26"/>
      <c r="E178" s="26" t="s">
        <v>10</v>
      </c>
      <c r="F178" s="26" t="s">
        <v>10</v>
      </c>
      <c r="G178" s="26" t="s">
        <v>10</v>
      </c>
      <c r="H178" s="26" t="s">
        <v>10</v>
      </c>
      <c r="I178" s="26" t="s">
        <v>10</v>
      </c>
      <c r="J178" s="26" t="s">
        <v>10</v>
      </c>
      <c r="K178" s="26" t="s">
        <v>10</v>
      </c>
      <c r="L178" s="26" t="s">
        <v>10</v>
      </c>
      <c r="M178" s="26" t="s">
        <v>10</v>
      </c>
      <c r="N178" s="26" t="s">
        <v>10</v>
      </c>
      <c r="O178" s="26" t="s">
        <v>10</v>
      </c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s="29" customFormat="1" ht="14.25" customHeight="1">
      <c r="A179" s="26" t="s">
        <v>63</v>
      </c>
      <c r="B179" s="27" t="s">
        <v>10</v>
      </c>
      <c r="C179" s="26">
        <f>SUM(E179:O179)</f>
        <v>29273</v>
      </c>
      <c r="D179" s="26"/>
      <c r="E179" s="26">
        <v>23924</v>
      </c>
      <c r="F179" s="26"/>
      <c r="G179" s="32">
        <v>0</v>
      </c>
      <c r="H179" s="26"/>
      <c r="I179" s="26">
        <v>5349</v>
      </c>
      <c r="J179" s="26"/>
      <c r="K179" s="32">
        <v>0</v>
      </c>
      <c r="L179" s="26"/>
      <c r="M179" s="32">
        <v>0</v>
      </c>
      <c r="N179" s="26"/>
      <c r="O179" s="32">
        <v>0</v>
      </c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s="29" customFormat="1" ht="14.25" customHeight="1">
      <c r="A180" s="26" t="s">
        <v>95</v>
      </c>
      <c r="B180" s="27" t="s">
        <v>10</v>
      </c>
      <c r="C180" s="30">
        <f>SUM(E180:O180)</f>
        <v>97998</v>
      </c>
      <c r="D180" s="26"/>
      <c r="E180" s="30">
        <v>9698</v>
      </c>
      <c r="F180" s="26"/>
      <c r="G180" s="30">
        <v>23265</v>
      </c>
      <c r="H180" s="26"/>
      <c r="I180" s="30">
        <v>5022</v>
      </c>
      <c r="J180" s="26"/>
      <c r="K180" s="31">
        <v>0</v>
      </c>
      <c r="L180" s="26"/>
      <c r="M180" s="30">
        <v>36048</v>
      </c>
      <c r="N180" s="26"/>
      <c r="O180" s="31">
        <v>23965</v>
      </c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s="29" customFormat="1" ht="13.5" customHeight="1">
      <c r="A181" s="26" t="s">
        <v>235</v>
      </c>
      <c r="B181" s="27" t="s">
        <v>10</v>
      </c>
      <c r="C181" s="30">
        <f>SUM(C179:C180)</f>
        <v>127271</v>
      </c>
      <c r="D181" s="26"/>
      <c r="E181" s="30">
        <f>SUM(E179:E180)</f>
        <v>33622</v>
      </c>
      <c r="F181" s="26"/>
      <c r="G181" s="30">
        <f>SUM(G179:G180)</f>
        <v>23265</v>
      </c>
      <c r="H181" s="26"/>
      <c r="I181" s="30">
        <f>SUM(I179:I180)</f>
        <v>10371</v>
      </c>
      <c r="J181" s="26"/>
      <c r="K181" s="30">
        <f>SUM(K179:K180)</f>
        <v>0</v>
      </c>
      <c r="L181" s="26"/>
      <c r="M181" s="30">
        <f>SUM(M179:M180)</f>
        <v>36048</v>
      </c>
      <c r="N181" s="26"/>
      <c r="O181" s="30">
        <f>SUM(O179:O180)</f>
        <v>23965</v>
      </c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s="29" customFormat="1" ht="14.25" customHeight="1">
      <c r="A182" s="26"/>
      <c r="B182" s="27" t="s">
        <v>10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s="29" customFormat="1" ht="13.5" customHeight="1">
      <c r="A183" s="26" t="s">
        <v>262</v>
      </c>
      <c r="B183" s="27" t="s">
        <v>10</v>
      </c>
      <c r="C183" s="26"/>
      <c r="D183" s="26"/>
      <c r="E183" s="26" t="s">
        <v>11</v>
      </c>
      <c r="F183" s="26" t="s">
        <v>11</v>
      </c>
      <c r="G183" s="26" t="s">
        <v>11</v>
      </c>
      <c r="H183" s="26" t="s">
        <v>11</v>
      </c>
      <c r="I183" s="26" t="s">
        <v>11</v>
      </c>
      <c r="J183" s="26" t="s">
        <v>11</v>
      </c>
      <c r="K183" s="26" t="s">
        <v>11</v>
      </c>
      <c r="L183" s="26" t="s">
        <v>11</v>
      </c>
      <c r="M183" s="26" t="s">
        <v>11</v>
      </c>
      <c r="N183" s="26" t="s">
        <v>11</v>
      </c>
      <c r="O183" s="26" t="s">
        <v>11</v>
      </c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s="29" customFormat="1" ht="13.5" customHeight="1">
      <c r="A184" s="26" t="s">
        <v>309</v>
      </c>
      <c r="B184" s="27"/>
      <c r="C184" s="26">
        <f aca="true" t="shared" si="7" ref="C184:C192">SUM(E184:O184)</f>
        <v>130563</v>
      </c>
      <c r="D184" s="26"/>
      <c r="E184" s="26">
        <v>100163</v>
      </c>
      <c r="F184" s="26"/>
      <c r="G184" s="26">
        <v>0</v>
      </c>
      <c r="H184" s="26"/>
      <c r="I184" s="26">
        <v>30400</v>
      </c>
      <c r="J184" s="26"/>
      <c r="K184" s="26">
        <v>0</v>
      </c>
      <c r="L184" s="26"/>
      <c r="M184" s="26">
        <v>0</v>
      </c>
      <c r="N184" s="26"/>
      <c r="O184" s="26">
        <v>0</v>
      </c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 s="29" customFormat="1" ht="13.5" customHeight="1">
      <c r="A185" s="26" t="s">
        <v>33</v>
      </c>
      <c r="B185" s="27" t="s">
        <v>10</v>
      </c>
      <c r="C185" s="26">
        <f t="shared" si="7"/>
        <v>136053</v>
      </c>
      <c r="D185" s="26"/>
      <c r="E185" s="26">
        <v>62786</v>
      </c>
      <c r="F185" s="26"/>
      <c r="G185" s="26">
        <v>38453</v>
      </c>
      <c r="H185" s="26"/>
      <c r="I185" s="32">
        <v>30727</v>
      </c>
      <c r="J185" s="26"/>
      <c r="K185" s="32">
        <v>0</v>
      </c>
      <c r="L185" s="26"/>
      <c r="M185" s="26">
        <v>4087</v>
      </c>
      <c r="N185" s="26"/>
      <c r="O185" s="32">
        <v>0</v>
      </c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 s="29" customFormat="1" ht="13.5" customHeight="1">
      <c r="A186" s="26" t="s">
        <v>37</v>
      </c>
      <c r="B186" s="27" t="s">
        <v>10</v>
      </c>
      <c r="C186" s="26">
        <f t="shared" si="7"/>
        <v>282808</v>
      </c>
      <c r="D186" s="26"/>
      <c r="E186" s="26">
        <v>207703</v>
      </c>
      <c r="F186" s="26"/>
      <c r="G186" s="26">
        <v>-507</v>
      </c>
      <c r="H186" s="26"/>
      <c r="I186" s="26">
        <v>68752</v>
      </c>
      <c r="J186" s="26"/>
      <c r="K186" s="32">
        <v>560</v>
      </c>
      <c r="L186" s="26"/>
      <c r="M186" s="32">
        <v>6300</v>
      </c>
      <c r="N186" s="26"/>
      <c r="O186" s="32">
        <v>0</v>
      </c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 s="29" customFormat="1" ht="13.5" customHeight="1">
      <c r="A187" s="26" t="s">
        <v>87</v>
      </c>
      <c r="B187" s="27" t="s">
        <v>10</v>
      </c>
      <c r="C187" s="26">
        <f t="shared" si="7"/>
        <v>66151</v>
      </c>
      <c r="D187" s="26"/>
      <c r="E187" s="32">
        <v>49565</v>
      </c>
      <c r="F187" s="26"/>
      <c r="G187" s="32">
        <v>0</v>
      </c>
      <c r="H187" s="26"/>
      <c r="I187" s="32">
        <v>15043</v>
      </c>
      <c r="J187" s="26"/>
      <c r="K187" s="32">
        <v>996</v>
      </c>
      <c r="L187" s="26"/>
      <c r="M187" s="26">
        <v>234</v>
      </c>
      <c r="N187" s="26"/>
      <c r="O187" s="32">
        <v>313</v>
      </c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 s="29" customFormat="1" ht="13.5" customHeight="1">
      <c r="A188" s="26" t="s">
        <v>88</v>
      </c>
      <c r="B188" s="27" t="s">
        <v>10</v>
      </c>
      <c r="C188" s="26">
        <f>SUM(E188:O188)</f>
        <v>18630</v>
      </c>
      <c r="D188" s="26"/>
      <c r="E188" s="26">
        <v>10673</v>
      </c>
      <c r="F188" s="26" t="s">
        <v>11</v>
      </c>
      <c r="G188" s="32">
        <v>0</v>
      </c>
      <c r="H188" s="26"/>
      <c r="I188" s="26">
        <v>3239</v>
      </c>
      <c r="J188" s="26"/>
      <c r="K188" s="32">
        <v>0</v>
      </c>
      <c r="L188" s="26"/>
      <c r="M188" s="32">
        <v>4718</v>
      </c>
      <c r="N188" s="26"/>
      <c r="O188" s="32">
        <v>0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 s="29" customFormat="1" ht="13.5" customHeight="1">
      <c r="A189" s="26" t="s">
        <v>310</v>
      </c>
      <c r="B189" s="27"/>
      <c r="C189" s="26">
        <f>SUM(E189:O189)</f>
        <v>57846</v>
      </c>
      <c r="D189" s="26"/>
      <c r="E189" s="26">
        <v>44377</v>
      </c>
      <c r="F189" s="26"/>
      <c r="G189" s="32">
        <v>0</v>
      </c>
      <c r="H189" s="26"/>
      <c r="I189" s="26">
        <v>13469</v>
      </c>
      <c r="J189" s="26"/>
      <c r="K189" s="32">
        <v>0</v>
      </c>
      <c r="L189" s="26"/>
      <c r="M189" s="32">
        <v>0</v>
      </c>
      <c r="N189" s="26"/>
      <c r="O189" s="32">
        <v>0</v>
      </c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 s="29" customFormat="1" ht="13.5" customHeight="1">
      <c r="A190" s="26" t="s">
        <v>44</v>
      </c>
      <c r="B190" s="27" t="s">
        <v>10</v>
      </c>
      <c r="C190" s="26">
        <f t="shared" si="7"/>
        <v>57505</v>
      </c>
      <c r="D190" s="26"/>
      <c r="E190" s="26">
        <v>44319</v>
      </c>
      <c r="F190" s="26"/>
      <c r="G190" s="32">
        <v>0</v>
      </c>
      <c r="H190" s="26"/>
      <c r="I190" s="26">
        <v>13186</v>
      </c>
      <c r="J190" s="26"/>
      <c r="K190" s="32">
        <v>0</v>
      </c>
      <c r="L190" s="26"/>
      <c r="M190" s="32">
        <v>0</v>
      </c>
      <c r="N190" s="26"/>
      <c r="O190" s="32">
        <v>0</v>
      </c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 s="29" customFormat="1" ht="13.5" customHeight="1">
      <c r="A191" s="26" t="s">
        <v>89</v>
      </c>
      <c r="B191" s="27" t="s">
        <v>10</v>
      </c>
      <c r="C191" s="30">
        <f t="shared" si="7"/>
        <v>78303</v>
      </c>
      <c r="D191" s="26"/>
      <c r="E191" s="30">
        <v>48564</v>
      </c>
      <c r="F191" s="26"/>
      <c r="G191" s="31">
        <v>0</v>
      </c>
      <c r="H191" s="26"/>
      <c r="I191" s="30">
        <v>14739</v>
      </c>
      <c r="J191" s="26"/>
      <c r="K191" s="31">
        <v>0</v>
      </c>
      <c r="L191" s="26"/>
      <c r="M191" s="30">
        <v>15000</v>
      </c>
      <c r="N191" s="26"/>
      <c r="O191" s="31">
        <v>0</v>
      </c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 s="29" customFormat="1" ht="13.5" customHeight="1">
      <c r="A192" s="26" t="s">
        <v>210</v>
      </c>
      <c r="B192" s="27" t="s">
        <v>10</v>
      </c>
      <c r="C192" s="30">
        <f t="shared" si="7"/>
        <v>827859</v>
      </c>
      <c r="D192" s="26"/>
      <c r="E192" s="30">
        <f>SUM(E184:E191)</f>
        <v>568150</v>
      </c>
      <c r="F192" s="26"/>
      <c r="G192" s="30">
        <f>SUM(G184:G191)</f>
        <v>37946</v>
      </c>
      <c r="H192" s="26"/>
      <c r="I192" s="30">
        <f>SUM(I184:I191)</f>
        <v>189555</v>
      </c>
      <c r="J192" s="26"/>
      <c r="K192" s="30">
        <f>SUM(K184:K191)</f>
        <v>1556</v>
      </c>
      <c r="L192" s="26"/>
      <c r="M192" s="30">
        <f>SUM(M184:M191)</f>
        <v>30339</v>
      </c>
      <c r="N192" s="26"/>
      <c r="O192" s="30">
        <f>SUM(O184:O191)</f>
        <v>313</v>
      </c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 s="29" customFormat="1" ht="13.5" customHeight="1">
      <c r="A193" s="26"/>
      <c r="B193" s="27" t="s">
        <v>10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 s="29" customFormat="1" ht="13.5" customHeight="1">
      <c r="A194" s="26" t="s">
        <v>263</v>
      </c>
      <c r="B194" s="27" t="s">
        <v>10</v>
      </c>
      <c r="C194" s="26"/>
      <c r="D194" s="26"/>
      <c r="E194" s="26" t="s">
        <v>10</v>
      </c>
      <c r="F194" s="26" t="s">
        <v>10</v>
      </c>
      <c r="G194" s="26" t="s">
        <v>10</v>
      </c>
      <c r="H194" s="26" t="s">
        <v>10</v>
      </c>
      <c r="I194" s="26" t="s">
        <v>10</v>
      </c>
      <c r="J194" s="26" t="s">
        <v>10</v>
      </c>
      <c r="K194" s="26" t="s">
        <v>10</v>
      </c>
      <c r="L194" s="26" t="s">
        <v>10</v>
      </c>
      <c r="M194" s="26" t="s">
        <v>10</v>
      </c>
      <c r="N194" s="26" t="s">
        <v>10</v>
      </c>
      <c r="O194" s="26" t="s">
        <v>10</v>
      </c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 s="29" customFormat="1" ht="13.5" customHeight="1">
      <c r="A195" s="26" t="s">
        <v>46</v>
      </c>
      <c r="B195" s="27" t="s">
        <v>10</v>
      </c>
      <c r="C195" s="26">
        <f aca="true" t="shared" si="8" ref="C195:C202">SUM(E195:O195)</f>
        <v>4760996</v>
      </c>
      <c r="D195" s="26"/>
      <c r="E195" s="26">
        <v>3202479</v>
      </c>
      <c r="F195" s="26"/>
      <c r="G195" s="26">
        <v>16493</v>
      </c>
      <c r="H195" s="26"/>
      <c r="I195" s="26">
        <v>981002</v>
      </c>
      <c r="J195" s="26"/>
      <c r="K195" s="26">
        <v>53601</v>
      </c>
      <c r="L195" s="26"/>
      <c r="M195" s="26">
        <v>342572</v>
      </c>
      <c r="N195" s="26"/>
      <c r="O195" s="26">
        <v>164849</v>
      </c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 s="29" customFormat="1" ht="13.5" customHeight="1">
      <c r="A196" s="26" t="s">
        <v>90</v>
      </c>
      <c r="B196" s="27" t="s">
        <v>10</v>
      </c>
      <c r="C196" s="26">
        <f t="shared" si="8"/>
        <v>4561955</v>
      </c>
      <c r="D196" s="26"/>
      <c r="E196" s="26">
        <v>2473569</v>
      </c>
      <c r="F196" s="26"/>
      <c r="G196" s="26">
        <v>233479</v>
      </c>
      <c r="H196" s="26"/>
      <c r="I196" s="26">
        <v>772484</v>
      </c>
      <c r="J196" s="26"/>
      <c r="K196" s="26">
        <v>73488</v>
      </c>
      <c r="L196" s="26"/>
      <c r="M196" s="26">
        <v>367084</v>
      </c>
      <c r="N196" s="26"/>
      <c r="O196" s="26">
        <v>641851</v>
      </c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 s="29" customFormat="1" ht="13.5" customHeight="1">
      <c r="A197" s="26" t="s">
        <v>48</v>
      </c>
      <c r="B197" s="27" t="s">
        <v>10</v>
      </c>
      <c r="C197" s="26">
        <f t="shared" si="8"/>
        <v>1026825</v>
      </c>
      <c r="D197" s="26"/>
      <c r="E197" s="26">
        <v>776881</v>
      </c>
      <c r="F197" s="26"/>
      <c r="G197" s="32">
        <v>4680</v>
      </c>
      <c r="H197" s="26"/>
      <c r="I197" s="26">
        <v>230712</v>
      </c>
      <c r="J197" s="26"/>
      <c r="K197" s="32">
        <v>8028</v>
      </c>
      <c r="L197" s="26"/>
      <c r="M197" s="32">
        <v>6524</v>
      </c>
      <c r="N197" s="26"/>
      <c r="O197" s="32">
        <v>0</v>
      </c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 s="29" customFormat="1" ht="13.5" customHeight="1">
      <c r="A198" s="26" t="s">
        <v>49</v>
      </c>
      <c r="B198" s="27" t="s">
        <v>10</v>
      </c>
      <c r="C198" s="26">
        <f t="shared" si="8"/>
        <v>1072266</v>
      </c>
      <c r="D198" s="26"/>
      <c r="E198" s="26">
        <v>756270</v>
      </c>
      <c r="F198" s="26"/>
      <c r="G198" s="26">
        <v>50641</v>
      </c>
      <c r="H198" s="26"/>
      <c r="I198" s="26">
        <v>262463</v>
      </c>
      <c r="J198" s="26"/>
      <c r="K198" s="26">
        <v>1031</v>
      </c>
      <c r="L198" s="26"/>
      <c r="M198" s="26">
        <v>1861</v>
      </c>
      <c r="N198" s="26"/>
      <c r="O198" s="26">
        <v>0</v>
      </c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 s="29" customFormat="1" ht="13.5" customHeight="1">
      <c r="A199" s="26" t="s">
        <v>91</v>
      </c>
      <c r="B199" s="27" t="s">
        <v>10</v>
      </c>
      <c r="C199" s="26">
        <f t="shared" si="8"/>
        <v>549565</v>
      </c>
      <c r="D199" s="26"/>
      <c r="E199" s="32">
        <v>392504</v>
      </c>
      <c r="F199" s="26"/>
      <c r="G199" s="32">
        <v>54626</v>
      </c>
      <c r="H199" s="26"/>
      <c r="I199" s="32">
        <v>102435</v>
      </c>
      <c r="J199" s="26"/>
      <c r="K199" s="26">
        <v>0</v>
      </c>
      <c r="L199" s="26"/>
      <c r="M199" s="26">
        <v>0</v>
      </c>
      <c r="N199" s="26"/>
      <c r="O199" s="32">
        <v>0</v>
      </c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 s="29" customFormat="1" ht="13.5" customHeight="1">
      <c r="A200" s="26" t="s">
        <v>345</v>
      </c>
      <c r="B200" s="27"/>
      <c r="C200" s="26">
        <f t="shared" si="8"/>
        <v>147161</v>
      </c>
      <c r="D200" s="26"/>
      <c r="E200" s="32">
        <v>114847</v>
      </c>
      <c r="F200" s="26"/>
      <c r="G200" s="32">
        <v>0</v>
      </c>
      <c r="H200" s="26"/>
      <c r="I200" s="32">
        <v>32314</v>
      </c>
      <c r="J200" s="26"/>
      <c r="K200" s="26">
        <v>0</v>
      </c>
      <c r="L200" s="26"/>
      <c r="M200" s="26">
        <v>0</v>
      </c>
      <c r="N200" s="26"/>
      <c r="O200" s="32">
        <v>0</v>
      </c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 s="29" customFormat="1" ht="13.5" customHeight="1">
      <c r="A201" s="26" t="s">
        <v>92</v>
      </c>
      <c r="B201" s="27" t="s">
        <v>10</v>
      </c>
      <c r="C201" s="30">
        <f t="shared" si="8"/>
        <v>3209442</v>
      </c>
      <c r="D201" s="26"/>
      <c r="E201" s="30">
        <v>2147561</v>
      </c>
      <c r="F201" s="26"/>
      <c r="G201" s="30">
        <v>120215</v>
      </c>
      <c r="H201" s="26"/>
      <c r="I201" s="30">
        <v>729387</v>
      </c>
      <c r="J201" s="26"/>
      <c r="K201" s="30">
        <v>1038</v>
      </c>
      <c r="L201" s="26"/>
      <c r="M201" s="30">
        <v>23479</v>
      </c>
      <c r="N201" s="26"/>
      <c r="O201" s="30">
        <v>187762</v>
      </c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29" customFormat="1" ht="13.5" customHeight="1">
      <c r="A202" s="26" t="s">
        <v>212</v>
      </c>
      <c r="B202" s="27" t="s">
        <v>10</v>
      </c>
      <c r="C202" s="30">
        <f t="shared" si="8"/>
        <v>15328210</v>
      </c>
      <c r="D202" s="26"/>
      <c r="E202" s="30">
        <f>SUM(E195:E201)</f>
        <v>9864111</v>
      </c>
      <c r="F202" s="26"/>
      <c r="G202" s="30">
        <f>SUM(G195:G201)</f>
        <v>480134</v>
      </c>
      <c r="H202" s="26"/>
      <c r="I202" s="30">
        <f>SUM(I195:I201)</f>
        <v>3110797</v>
      </c>
      <c r="J202" s="26"/>
      <c r="K202" s="30">
        <f>SUM(K195:K201)</f>
        <v>137186</v>
      </c>
      <c r="L202" s="26"/>
      <c r="M202" s="30">
        <f>SUM(M195:M201)</f>
        <v>741520</v>
      </c>
      <c r="N202" s="26"/>
      <c r="O202" s="30">
        <f>SUM(O195:O201)</f>
        <v>994462</v>
      </c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 s="29" customFormat="1" ht="13.5" customHeight="1">
      <c r="A203" s="26"/>
      <c r="B203" s="27" t="s">
        <v>10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 s="29" customFormat="1" ht="13.5" customHeight="1">
      <c r="A204" s="26" t="s">
        <v>264</v>
      </c>
      <c r="B204" s="27" t="s">
        <v>10</v>
      </c>
      <c r="C204" s="26" t="s">
        <v>10</v>
      </c>
      <c r="D204" s="26"/>
      <c r="E204" s="26" t="s">
        <v>10</v>
      </c>
      <c r="F204" s="26" t="s">
        <v>10</v>
      </c>
      <c r="G204" s="26" t="s">
        <v>10</v>
      </c>
      <c r="H204" s="26" t="s">
        <v>10</v>
      </c>
      <c r="I204" s="26" t="s">
        <v>10</v>
      </c>
      <c r="J204" s="26" t="s">
        <v>10</v>
      </c>
      <c r="K204" s="26" t="s">
        <v>10</v>
      </c>
      <c r="L204" s="26" t="s">
        <v>10</v>
      </c>
      <c r="M204" s="26" t="s">
        <v>10</v>
      </c>
      <c r="N204" s="26" t="s">
        <v>10</v>
      </c>
      <c r="O204" s="26" t="s">
        <v>10</v>
      </c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 s="29" customFormat="1" ht="13.5" customHeight="1">
      <c r="A205" s="26" t="s">
        <v>52</v>
      </c>
      <c r="B205" s="27" t="s">
        <v>10</v>
      </c>
      <c r="C205" s="26">
        <f>SUM(E205:O205)</f>
        <v>82420</v>
      </c>
      <c r="D205" s="26"/>
      <c r="E205" s="26">
        <v>66140</v>
      </c>
      <c r="F205" s="26"/>
      <c r="G205" s="32">
        <v>0</v>
      </c>
      <c r="H205" s="26"/>
      <c r="I205" s="26">
        <v>16280</v>
      </c>
      <c r="J205" s="26"/>
      <c r="K205" s="32">
        <v>0</v>
      </c>
      <c r="L205" s="26"/>
      <c r="M205" s="26">
        <v>0</v>
      </c>
      <c r="N205" s="26"/>
      <c r="O205" s="32">
        <v>0</v>
      </c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 s="29" customFormat="1" ht="13.5" customHeight="1">
      <c r="A206" s="26" t="s">
        <v>346</v>
      </c>
      <c r="B206" s="27"/>
      <c r="C206" s="26">
        <f>SUM(E206:O206)</f>
        <v>7920</v>
      </c>
      <c r="D206" s="26"/>
      <c r="E206" s="26">
        <v>6076</v>
      </c>
      <c r="F206" s="26"/>
      <c r="G206" s="32">
        <v>0</v>
      </c>
      <c r="H206" s="26"/>
      <c r="I206" s="26">
        <v>1844</v>
      </c>
      <c r="J206" s="26"/>
      <c r="K206" s="32">
        <v>0</v>
      </c>
      <c r="L206" s="26"/>
      <c r="M206" s="26">
        <v>0</v>
      </c>
      <c r="N206" s="26"/>
      <c r="O206" s="32">
        <v>0</v>
      </c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 s="29" customFormat="1" ht="13.5" customHeight="1">
      <c r="A207" s="26" t="s">
        <v>244</v>
      </c>
      <c r="B207" s="27" t="s">
        <v>10</v>
      </c>
      <c r="C207" s="26">
        <f>SUM(E207:O207)</f>
        <v>65901</v>
      </c>
      <c r="D207" s="26"/>
      <c r="E207" s="26">
        <v>50557</v>
      </c>
      <c r="F207" s="26"/>
      <c r="G207" s="32">
        <v>0</v>
      </c>
      <c r="H207" s="26"/>
      <c r="I207" s="26">
        <v>15344</v>
      </c>
      <c r="J207" s="26"/>
      <c r="K207" s="32">
        <v>0</v>
      </c>
      <c r="L207" s="26"/>
      <c r="M207" s="32">
        <v>0</v>
      </c>
      <c r="N207" s="26"/>
      <c r="O207" s="32">
        <v>0</v>
      </c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 s="29" customFormat="1" ht="13.5" customHeight="1">
      <c r="A208" s="26" t="s">
        <v>55</v>
      </c>
      <c r="B208" s="27"/>
      <c r="C208" s="26">
        <f>SUM(E208:O208)</f>
        <v>45</v>
      </c>
      <c r="D208" s="26"/>
      <c r="E208" s="26">
        <v>0</v>
      </c>
      <c r="F208" s="26"/>
      <c r="G208" s="32">
        <v>0</v>
      </c>
      <c r="H208" s="26"/>
      <c r="I208" s="26">
        <v>0</v>
      </c>
      <c r="J208" s="26"/>
      <c r="K208" s="32">
        <v>0</v>
      </c>
      <c r="L208" s="26"/>
      <c r="M208" s="32">
        <v>45</v>
      </c>
      <c r="N208" s="26"/>
      <c r="O208" s="32">
        <v>0</v>
      </c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 s="29" customFormat="1" ht="13.5" customHeight="1">
      <c r="A209" s="26" t="s">
        <v>208</v>
      </c>
      <c r="B209" s="27" t="s">
        <v>10</v>
      </c>
      <c r="C209" s="33">
        <f>SUM(E209+G209+I209+K209+M209+O209)</f>
        <v>156286</v>
      </c>
      <c r="D209" s="26"/>
      <c r="E209" s="33">
        <f>SUM(E205:E208)</f>
        <v>122773</v>
      </c>
      <c r="F209" s="26"/>
      <c r="G209" s="33">
        <f>SUM(G205:G208)</f>
        <v>0</v>
      </c>
      <c r="H209" s="26"/>
      <c r="I209" s="33">
        <f>SUM(I205:I208)</f>
        <v>33468</v>
      </c>
      <c r="J209" s="26"/>
      <c r="K209" s="33">
        <f>SUM(K205:K208)</f>
        <v>0</v>
      </c>
      <c r="L209" s="26"/>
      <c r="M209" s="33">
        <f>SUM(M205:M208)</f>
        <v>45</v>
      </c>
      <c r="N209" s="26"/>
      <c r="O209" s="33">
        <f>SUM(O205:O208)</f>
        <v>0</v>
      </c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 s="29" customFormat="1" ht="13.5" customHeight="1">
      <c r="A210" s="26"/>
      <c r="B210" s="27"/>
      <c r="C210" s="28"/>
      <c r="D210" s="26"/>
      <c r="E210" s="28"/>
      <c r="F210" s="26"/>
      <c r="G210" s="28"/>
      <c r="H210" s="26"/>
      <c r="I210" s="28"/>
      <c r="J210" s="26"/>
      <c r="K210" s="28"/>
      <c r="L210" s="26"/>
      <c r="M210" s="28"/>
      <c r="N210" s="26"/>
      <c r="O210" s="28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 s="29" customFormat="1" ht="13.5" customHeight="1">
      <c r="A211" s="26" t="s">
        <v>247</v>
      </c>
      <c r="B211" s="27" t="s">
        <v>10</v>
      </c>
      <c r="C211" s="30">
        <f>SUM(E211:O211)</f>
        <v>5520213</v>
      </c>
      <c r="D211" s="26"/>
      <c r="E211" s="30">
        <v>2958509</v>
      </c>
      <c r="F211" s="26"/>
      <c r="G211" s="30">
        <v>85252</v>
      </c>
      <c r="H211" s="26"/>
      <c r="I211" s="30">
        <v>846410</v>
      </c>
      <c r="J211" s="26"/>
      <c r="K211" s="30">
        <v>40782</v>
      </c>
      <c r="L211" s="26"/>
      <c r="M211" s="30">
        <v>1340143</v>
      </c>
      <c r="N211" s="26"/>
      <c r="O211" s="30">
        <v>249117</v>
      </c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 s="29" customFormat="1" ht="13.5" customHeight="1">
      <c r="A212" s="26"/>
      <c r="B212" s="27"/>
      <c r="C212" s="28"/>
      <c r="D212" s="26"/>
      <c r="E212" s="28"/>
      <c r="F212" s="26"/>
      <c r="G212" s="28"/>
      <c r="H212" s="26"/>
      <c r="I212" s="28"/>
      <c r="J212" s="26"/>
      <c r="K212" s="28"/>
      <c r="L212" s="26"/>
      <c r="M212" s="28"/>
      <c r="N212" s="26"/>
      <c r="O212" s="28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 s="29" customFormat="1" ht="13.5" customHeight="1">
      <c r="A213" s="26" t="s">
        <v>347</v>
      </c>
      <c r="B213" s="27"/>
      <c r="C213" s="30">
        <f>SUM(E213:O213)</f>
        <v>500361</v>
      </c>
      <c r="D213" s="26"/>
      <c r="E213" s="30">
        <v>0</v>
      </c>
      <c r="F213" s="26"/>
      <c r="G213" s="30">
        <v>0</v>
      </c>
      <c r="H213" s="26"/>
      <c r="I213" s="30">
        <v>358</v>
      </c>
      <c r="J213" s="26"/>
      <c r="K213" s="30"/>
      <c r="L213" s="26"/>
      <c r="M213" s="30">
        <v>0</v>
      </c>
      <c r="N213" s="26"/>
      <c r="O213" s="30">
        <v>500003</v>
      </c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 s="29" customFormat="1" ht="13.5" customHeight="1">
      <c r="A214" s="26"/>
      <c r="B214" s="27"/>
      <c r="C214" s="28"/>
      <c r="D214" s="26"/>
      <c r="E214" s="28"/>
      <c r="F214" s="26"/>
      <c r="G214" s="28"/>
      <c r="H214" s="26"/>
      <c r="I214" s="28"/>
      <c r="J214" s="26"/>
      <c r="K214" s="28"/>
      <c r="L214" s="26"/>
      <c r="M214" s="28"/>
      <c r="N214" s="26"/>
      <c r="O214" s="28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 s="29" customFormat="1" ht="13.5" customHeight="1">
      <c r="A215" s="26" t="s">
        <v>242</v>
      </c>
      <c r="B215" s="27"/>
      <c r="C215" s="30">
        <f>SUM(E215:O215)</f>
        <v>9115021</v>
      </c>
      <c r="D215" s="26"/>
      <c r="E215" s="47">
        <v>4345064</v>
      </c>
      <c r="F215" s="26"/>
      <c r="G215" s="30">
        <v>187294</v>
      </c>
      <c r="H215" s="26"/>
      <c r="I215" s="30">
        <v>1156194</v>
      </c>
      <c r="J215" s="26"/>
      <c r="K215" s="30">
        <v>311277</v>
      </c>
      <c r="L215" s="26"/>
      <c r="M215" s="30">
        <v>1691648</v>
      </c>
      <c r="N215" s="26"/>
      <c r="O215" s="30">
        <v>1423544</v>
      </c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 s="29" customFormat="1" ht="13.5" customHeight="1">
      <c r="A216" s="26"/>
      <c r="B216" s="27"/>
      <c r="C216" s="28"/>
      <c r="D216" s="26"/>
      <c r="E216" s="28"/>
      <c r="F216" s="26"/>
      <c r="G216" s="28"/>
      <c r="H216" s="26"/>
      <c r="I216" s="28"/>
      <c r="J216" s="26"/>
      <c r="K216" s="28"/>
      <c r="L216" s="26"/>
      <c r="M216" s="28"/>
      <c r="N216" s="26"/>
      <c r="O216" s="28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 s="29" customFormat="1" ht="13.5" customHeight="1">
      <c r="A217" s="26" t="s">
        <v>94</v>
      </c>
      <c r="B217" s="27"/>
      <c r="C217" s="30">
        <f>SUM(E217:O217)</f>
        <v>1194347</v>
      </c>
      <c r="D217" s="26"/>
      <c r="E217" s="30">
        <v>764448</v>
      </c>
      <c r="F217" s="26"/>
      <c r="G217" s="30">
        <v>37877</v>
      </c>
      <c r="H217" s="26"/>
      <c r="I217" s="30">
        <v>251347</v>
      </c>
      <c r="J217" s="26"/>
      <c r="K217" s="30">
        <v>17695</v>
      </c>
      <c r="L217" s="26"/>
      <c r="M217" s="30">
        <v>85692</v>
      </c>
      <c r="N217" s="26"/>
      <c r="O217" s="30">
        <v>37288</v>
      </c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 s="29" customFormat="1" ht="13.5" customHeight="1">
      <c r="A218" s="26"/>
      <c r="B218" s="27" t="s">
        <v>10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1:256" s="29" customFormat="1" ht="13.5" customHeight="1">
      <c r="A219" s="26" t="s">
        <v>265</v>
      </c>
      <c r="B219" s="27" t="s">
        <v>10</v>
      </c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 s="29" customFormat="1" ht="13.5" customHeight="1">
      <c r="A220" s="26" t="s">
        <v>356</v>
      </c>
      <c r="B220" s="27" t="s">
        <v>10</v>
      </c>
      <c r="C220" s="26">
        <f aca="true" t="shared" si="9" ref="C220:C228">SUM(E220:O220)</f>
        <v>29221</v>
      </c>
      <c r="D220" s="26"/>
      <c r="E220" s="26">
        <v>0</v>
      </c>
      <c r="F220" s="26"/>
      <c r="G220" s="26">
        <v>4578</v>
      </c>
      <c r="H220" s="26"/>
      <c r="I220" s="26">
        <v>0</v>
      </c>
      <c r="J220" s="26"/>
      <c r="K220" s="26">
        <v>0</v>
      </c>
      <c r="L220" s="26"/>
      <c r="M220" s="26">
        <v>24643</v>
      </c>
      <c r="N220" s="26"/>
      <c r="O220" s="26">
        <v>0</v>
      </c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 s="29" customFormat="1" ht="13.5" customHeight="1">
      <c r="A221" s="26" t="s">
        <v>357</v>
      </c>
      <c r="B221" s="27" t="s">
        <v>10</v>
      </c>
      <c r="C221" s="26">
        <f t="shared" si="9"/>
        <v>20187</v>
      </c>
      <c r="D221" s="26"/>
      <c r="E221" s="26">
        <v>0</v>
      </c>
      <c r="F221" s="26"/>
      <c r="G221" s="26">
        <v>0</v>
      </c>
      <c r="H221" s="26"/>
      <c r="I221" s="26">
        <v>0</v>
      </c>
      <c r="J221" s="26"/>
      <c r="K221" s="26">
        <v>0</v>
      </c>
      <c r="L221" s="26"/>
      <c r="M221" s="26">
        <v>20187</v>
      </c>
      <c r="N221" s="26"/>
      <c r="O221" s="26">
        <v>0</v>
      </c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 s="29" customFormat="1" ht="13.5" customHeight="1">
      <c r="A222" s="26" t="s">
        <v>358</v>
      </c>
      <c r="B222" s="27" t="s">
        <v>10</v>
      </c>
      <c r="C222" s="26">
        <f t="shared" si="9"/>
        <v>457794</v>
      </c>
      <c r="D222" s="26"/>
      <c r="E222" s="26">
        <v>106642</v>
      </c>
      <c r="F222" s="26"/>
      <c r="G222" s="26">
        <v>114965</v>
      </c>
      <c r="H222" s="26"/>
      <c r="I222" s="26">
        <v>82496</v>
      </c>
      <c r="J222" s="26"/>
      <c r="K222" s="26">
        <v>5955</v>
      </c>
      <c r="L222" s="26"/>
      <c r="M222" s="26">
        <v>138597</v>
      </c>
      <c r="N222" s="26"/>
      <c r="O222" s="26">
        <v>9139</v>
      </c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 s="29" customFormat="1" ht="13.5" customHeight="1">
      <c r="A223" s="26" t="s">
        <v>359</v>
      </c>
      <c r="B223" s="27" t="s">
        <v>10</v>
      </c>
      <c r="C223" s="26">
        <f t="shared" si="9"/>
        <v>841601</v>
      </c>
      <c r="D223" s="26"/>
      <c r="E223" s="26">
        <v>508240</v>
      </c>
      <c r="F223" s="26"/>
      <c r="G223" s="26">
        <v>39374</v>
      </c>
      <c r="H223" s="26"/>
      <c r="I223" s="26">
        <v>152446</v>
      </c>
      <c r="J223" s="26"/>
      <c r="K223" s="32">
        <v>13799</v>
      </c>
      <c r="L223" s="26"/>
      <c r="M223" s="26">
        <v>49836</v>
      </c>
      <c r="N223" s="26"/>
      <c r="O223" s="26">
        <v>77906</v>
      </c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 s="29" customFormat="1" ht="13.5" customHeight="1">
      <c r="A224" s="26" t="s">
        <v>360</v>
      </c>
      <c r="B224" s="27" t="s">
        <v>10</v>
      </c>
      <c r="C224" s="26">
        <f t="shared" si="9"/>
        <v>65438</v>
      </c>
      <c r="D224" s="26"/>
      <c r="E224" s="26">
        <v>40889</v>
      </c>
      <c r="F224" s="26"/>
      <c r="G224" s="26">
        <v>5797</v>
      </c>
      <c r="H224" s="26"/>
      <c r="I224" s="26">
        <v>12410</v>
      </c>
      <c r="J224" s="26"/>
      <c r="K224" s="32">
        <v>0</v>
      </c>
      <c r="L224" s="26"/>
      <c r="M224" s="26">
        <v>908</v>
      </c>
      <c r="N224" s="26"/>
      <c r="O224" s="32">
        <v>5434</v>
      </c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1:256" s="29" customFormat="1" ht="13.5" customHeight="1">
      <c r="A225" s="26" t="s">
        <v>361</v>
      </c>
      <c r="B225" s="27" t="s">
        <v>10</v>
      </c>
      <c r="C225" s="26">
        <f t="shared" si="9"/>
        <v>3343881</v>
      </c>
      <c r="D225" s="26"/>
      <c r="E225" s="26">
        <v>2284872</v>
      </c>
      <c r="F225" s="26"/>
      <c r="G225" s="32">
        <v>41230</v>
      </c>
      <c r="H225" s="26"/>
      <c r="I225" s="26">
        <v>708343</v>
      </c>
      <c r="J225" s="26"/>
      <c r="K225" s="32">
        <v>41592</v>
      </c>
      <c r="L225" s="26"/>
      <c r="M225" s="26">
        <v>157648</v>
      </c>
      <c r="N225" s="26"/>
      <c r="O225" s="32">
        <v>110196</v>
      </c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 s="29" customFormat="1" ht="13.5" customHeight="1">
      <c r="A226" s="26" t="s">
        <v>362</v>
      </c>
      <c r="B226" s="27" t="s">
        <v>10</v>
      </c>
      <c r="C226" s="26">
        <f t="shared" si="9"/>
        <v>35532</v>
      </c>
      <c r="D226" s="26"/>
      <c r="E226" s="26">
        <v>10987</v>
      </c>
      <c r="F226" s="26"/>
      <c r="G226" s="26">
        <v>0</v>
      </c>
      <c r="H226" s="26"/>
      <c r="I226" s="26">
        <v>15218</v>
      </c>
      <c r="J226" s="26"/>
      <c r="K226" s="32">
        <v>0</v>
      </c>
      <c r="L226" s="26"/>
      <c r="M226" s="26">
        <v>9327</v>
      </c>
      <c r="N226" s="26"/>
      <c r="O226" s="32">
        <v>0</v>
      </c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 s="29" customFormat="1" ht="13.5" customHeight="1">
      <c r="A227" s="26" t="s">
        <v>363</v>
      </c>
      <c r="B227" s="27" t="s">
        <v>10</v>
      </c>
      <c r="C227" s="30">
        <f t="shared" si="9"/>
        <v>23488</v>
      </c>
      <c r="D227" s="26"/>
      <c r="E227" s="30">
        <v>0</v>
      </c>
      <c r="F227" s="26"/>
      <c r="G227" s="30">
        <v>5991</v>
      </c>
      <c r="H227" s="26"/>
      <c r="I227" s="30">
        <v>0</v>
      </c>
      <c r="J227" s="26"/>
      <c r="K227" s="30">
        <v>0</v>
      </c>
      <c r="L227" s="26"/>
      <c r="M227" s="30">
        <v>17497</v>
      </c>
      <c r="N227" s="26"/>
      <c r="O227" s="30">
        <v>0</v>
      </c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 s="29" customFormat="1" ht="13.5" customHeight="1">
      <c r="A228" s="26" t="s">
        <v>234</v>
      </c>
      <c r="B228" s="27" t="s">
        <v>10</v>
      </c>
      <c r="C228" s="30">
        <f t="shared" si="9"/>
        <v>4817142</v>
      </c>
      <c r="D228" s="26"/>
      <c r="E228" s="30">
        <f>SUM(E220:E227)</f>
        <v>2951630</v>
      </c>
      <c r="F228" s="26"/>
      <c r="G228" s="30">
        <f>SUM(G220:G227)</f>
        <v>211935</v>
      </c>
      <c r="H228" s="26"/>
      <c r="I228" s="30">
        <f>SUM(I220:I227)</f>
        <v>970913</v>
      </c>
      <c r="J228" s="26"/>
      <c r="K228" s="30">
        <f>SUM(K220:K227)</f>
        <v>61346</v>
      </c>
      <c r="L228" s="26"/>
      <c r="M228" s="30">
        <f>SUM(M220:M227)</f>
        <v>418643</v>
      </c>
      <c r="N228" s="26"/>
      <c r="O228" s="30">
        <f>SUM(O220:O227)</f>
        <v>202675</v>
      </c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1:256" s="29" customFormat="1" ht="13.5" customHeight="1">
      <c r="A229" s="26"/>
      <c r="B229" s="27" t="s">
        <v>10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 s="29" customFormat="1" ht="13.5" customHeight="1">
      <c r="A230" s="26" t="s">
        <v>267</v>
      </c>
      <c r="B230" s="27" t="s">
        <v>10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 s="29" customFormat="1" ht="13.5" customHeight="1">
      <c r="A231" s="26" t="s">
        <v>340</v>
      </c>
      <c r="B231" s="27"/>
      <c r="C231" s="26">
        <f>SUM(E231:O231)</f>
        <v>11000</v>
      </c>
      <c r="D231" s="26"/>
      <c r="E231" s="26">
        <v>11000</v>
      </c>
      <c r="F231" s="26"/>
      <c r="G231" s="26">
        <v>0</v>
      </c>
      <c r="H231" s="26"/>
      <c r="I231" s="26">
        <v>0</v>
      </c>
      <c r="J231" s="26"/>
      <c r="K231" s="26">
        <v>0</v>
      </c>
      <c r="L231" s="26"/>
      <c r="M231" s="26">
        <v>0</v>
      </c>
      <c r="N231" s="26"/>
      <c r="O231" s="26">
        <v>0</v>
      </c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 s="29" customFormat="1" ht="13.5" customHeight="1">
      <c r="A232" s="26" t="s">
        <v>64</v>
      </c>
      <c r="B232" s="27" t="s">
        <v>10</v>
      </c>
      <c r="C232" s="30">
        <f>SUM(E232:O232)</f>
        <v>19888</v>
      </c>
      <c r="D232" s="26"/>
      <c r="E232" s="31">
        <v>15257</v>
      </c>
      <c r="F232" s="26"/>
      <c r="G232" s="31">
        <v>0</v>
      </c>
      <c r="H232" s="26"/>
      <c r="I232" s="31">
        <v>4631</v>
      </c>
      <c r="J232" s="26"/>
      <c r="K232" s="31">
        <v>0</v>
      </c>
      <c r="L232" s="26"/>
      <c r="M232" s="31">
        <v>0</v>
      </c>
      <c r="N232" s="26"/>
      <c r="O232" s="31">
        <v>0</v>
      </c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 s="29" customFormat="1" ht="13.5" customHeight="1">
      <c r="A233" s="26" t="s">
        <v>205</v>
      </c>
      <c r="B233" s="27"/>
      <c r="C233" s="33">
        <f>SUM(C231:C232)</f>
        <v>30888</v>
      </c>
      <c r="D233" s="26"/>
      <c r="E233" s="37">
        <f>SUM(E231:E232)</f>
        <v>26257</v>
      </c>
      <c r="F233" s="26"/>
      <c r="G233" s="37">
        <f>SUM(G231:G232)</f>
        <v>0</v>
      </c>
      <c r="H233" s="26"/>
      <c r="I233" s="37">
        <f>SUM(I231:I232)</f>
        <v>4631</v>
      </c>
      <c r="J233" s="26"/>
      <c r="K233" s="37">
        <f>SUM(K231:K232)</f>
        <v>0</v>
      </c>
      <c r="L233" s="26"/>
      <c r="M233" s="37">
        <f>SUM(M231:M232)</f>
        <v>0</v>
      </c>
      <c r="N233" s="26"/>
      <c r="O233" s="37">
        <f>SUM(O231:O232)</f>
        <v>0</v>
      </c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1:256" s="29" customFormat="1" ht="13.5" customHeight="1">
      <c r="A234" s="26"/>
      <c r="B234" s="27" t="s">
        <v>10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 s="29" customFormat="1" ht="13.5" customHeight="1">
      <c r="A235" s="26" t="s">
        <v>268</v>
      </c>
      <c r="B235" s="27" t="s">
        <v>10</v>
      </c>
      <c r="C235" s="26" t="s">
        <v>10</v>
      </c>
      <c r="D235" s="26"/>
      <c r="E235" s="26"/>
      <c r="F235" s="26" t="s">
        <v>10</v>
      </c>
      <c r="G235" s="26" t="s">
        <v>10</v>
      </c>
      <c r="H235" s="26" t="s">
        <v>10</v>
      </c>
      <c r="I235" s="26" t="s">
        <v>10</v>
      </c>
      <c r="J235" s="26" t="s">
        <v>10</v>
      </c>
      <c r="K235" s="26" t="s">
        <v>10</v>
      </c>
      <c r="L235" s="26" t="s">
        <v>10</v>
      </c>
      <c r="M235" s="26" t="s">
        <v>10</v>
      </c>
      <c r="N235" s="26" t="s">
        <v>10</v>
      </c>
      <c r="O235" s="26" t="s">
        <v>10</v>
      </c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1:256" s="29" customFormat="1" ht="13.5" customHeight="1">
      <c r="A236" s="26" t="s">
        <v>65</v>
      </c>
      <c r="B236" s="27" t="s">
        <v>10</v>
      </c>
      <c r="C236" s="26">
        <f>SUM(E236:O236)</f>
        <v>1273654</v>
      </c>
      <c r="D236" s="26"/>
      <c r="E236" s="26">
        <v>1014043</v>
      </c>
      <c r="F236" s="26"/>
      <c r="G236" s="32">
        <v>0</v>
      </c>
      <c r="H236" s="26"/>
      <c r="I236" s="26">
        <v>259501</v>
      </c>
      <c r="J236" s="26"/>
      <c r="K236" s="32">
        <v>0</v>
      </c>
      <c r="L236" s="26"/>
      <c r="M236" s="32">
        <v>110</v>
      </c>
      <c r="N236" s="26"/>
      <c r="O236" s="32">
        <v>0</v>
      </c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1:256" s="29" customFormat="1" ht="13.5" customHeight="1">
      <c r="A237" s="26" t="s">
        <v>96</v>
      </c>
      <c r="B237" s="27" t="s">
        <v>10</v>
      </c>
      <c r="C237" s="26">
        <f>SUM(E237:O237)</f>
        <v>1431102</v>
      </c>
      <c r="D237" s="26"/>
      <c r="E237" s="26">
        <v>1031648</v>
      </c>
      <c r="F237" s="26"/>
      <c r="G237" s="32">
        <v>11199</v>
      </c>
      <c r="H237" s="26"/>
      <c r="I237" s="26">
        <v>343843</v>
      </c>
      <c r="J237" s="26"/>
      <c r="K237" s="26">
        <v>919</v>
      </c>
      <c r="L237" s="26"/>
      <c r="M237" s="26">
        <v>40278</v>
      </c>
      <c r="N237" s="26"/>
      <c r="O237" s="26">
        <v>3215</v>
      </c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256" s="29" customFormat="1" ht="13.5" customHeight="1">
      <c r="A238" s="26" t="s">
        <v>312</v>
      </c>
      <c r="B238" s="27" t="s">
        <v>10</v>
      </c>
      <c r="C238" s="26">
        <f>SUM(E238:O238)</f>
        <v>646952</v>
      </c>
      <c r="D238" s="26"/>
      <c r="E238" s="26">
        <v>494580</v>
      </c>
      <c r="F238" s="26" t="s">
        <v>13</v>
      </c>
      <c r="G238" s="26">
        <v>0</v>
      </c>
      <c r="H238" s="26"/>
      <c r="I238" s="26">
        <v>152255</v>
      </c>
      <c r="J238" s="26"/>
      <c r="K238" s="32">
        <v>0</v>
      </c>
      <c r="L238" s="26"/>
      <c r="M238" s="32">
        <v>117</v>
      </c>
      <c r="N238" s="26"/>
      <c r="O238" s="26">
        <v>0</v>
      </c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 s="29" customFormat="1" ht="13.5" customHeight="1">
      <c r="A239" s="26" t="s">
        <v>311</v>
      </c>
      <c r="B239" s="27" t="s">
        <v>10</v>
      </c>
      <c r="C239" s="26">
        <f aca="true" t="shared" si="10" ref="C239:C248">SUM(E239:O239)</f>
        <v>1773097</v>
      </c>
      <c r="D239" s="26"/>
      <c r="E239" s="32">
        <v>1314474</v>
      </c>
      <c r="F239" s="26"/>
      <c r="G239" s="32">
        <v>16481</v>
      </c>
      <c r="H239" s="26"/>
      <c r="I239" s="32">
        <v>416907</v>
      </c>
      <c r="J239" s="26"/>
      <c r="K239" s="32">
        <v>0</v>
      </c>
      <c r="L239" s="26"/>
      <c r="M239" s="32">
        <v>235</v>
      </c>
      <c r="N239" s="26"/>
      <c r="O239" s="32">
        <v>25000</v>
      </c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1:256" s="29" customFormat="1" ht="13.5" customHeight="1">
      <c r="A240" s="26" t="s">
        <v>307</v>
      </c>
      <c r="B240" s="27"/>
      <c r="C240" s="26">
        <f t="shared" si="10"/>
        <v>73562</v>
      </c>
      <c r="D240" s="26"/>
      <c r="E240" s="32">
        <v>0</v>
      </c>
      <c r="F240" s="26"/>
      <c r="G240" s="32">
        <v>7919</v>
      </c>
      <c r="H240" s="26"/>
      <c r="I240" s="32">
        <v>2144</v>
      </c>
      <c r="J240" s="26"/>
      <c r="K240" s="32">
        <v>64</v>
      </c>
      <c r="L240" s="26"/>
      <c r="M240" s="32">
        <v>41862</v>
      </c>
      <c r="N240" s="26"/>
      <c r="O240" s="32">
        <v>21573</v>
      </c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1:256" s="29" customFormat="1" ht="13.5" customHeight="1">
      <c r="A241" s="26" t="s">
        <v>97</v>
      </c>
      <c r="B241" s="27" t="s">
        <v>10</v>
      </c>
      <c r="C241" s="26">
        <f t="shared" si="10"/>
        <v>262596</v>
      </c>
      <c r="D241" s="26"/>
      <c r="E241" s="26">
        <v>142251</v>
      </c>
      <c r="F241" s="26"/>
      <c r="G241" s="32">
        <v>14037</v>
      </c>
      <c r="H241" s="26"/>
      <c r="I241" s="26">
        <v>15226</v>
      </c>
      <c r="J241" s="26"/>
      <c r="K241" s="32">
        <v>4264</v>
      </c>
      <c r="L241" s="26"/>
      <c r="M241" s="32">
        <v>85582</v>
      </c>
      <c r="N241" s="26"/>
      <c r="O241" s="32">
        <v>1236</v>
      </c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 s="29" customFormat="1" ht="13.5" customHeight="1">
      <c r="A242" s="26" t="s">
        <v>27</v>
      </c>
      <c r="B242" s="27" t="s">
        <v>10</v>
      </c>
      <c r="C242" s="26">
        <f t="shared" si="10"/>
        <v>368135</v>
      </c>
      <c r="D242" s="26"/>
      <c r="E242" s="32">
        <v>192183</v>
      </c>
      <c r="F242" s="26"/>
      <c r="G242" s="32">
        <v>0</v>
      </c>
      <c r="H242" s="26"/>
      <c r="I242" s="26">
        <v>66753</v>
      </c>
      <c r="J242" s="26"/>
      <c r="K242" s="32">
        <v>2441</v>
      </c>
      <c r="L242" s="26"/>
      <c r="M242" s="32">
        <v>34636</v>
      </c>
      <c r="N242" s="26"/>
      <c r="O242" s="32">
        <v>72122</v>
      </c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</row>
    <row r="243" spans="1:256" s="29" customFormat="1" ht="13.5" customHeight="1">
      <c r="A243" s="26" t="s">
        <v>330</v>
      </c>
      <c r="B243" s="27"/>
      <c r="C243" s="26">
        <f t="shared" si="10"/>
        <v>7698</v>
      </c>
      <c r="D243" s="26"/>
      <c r="E243" s="32">
        <v>0</v>
      </c>
      <c r="F243" s="26"/>
      <c r="G243" s="32">
        <v>1281</v>
      </c>
      <c r="H243" s="26"/>
      <c r="I243" s="26">
        <v>6417</v>
      </c>
      <c r="J243" s="26"/>
      <c r="K243" s="32">
        <v>0</v>
      </c>
      <c r="L243" s="26"/>
      <c r="M243" s="32">
        <v>0</v>
      </c>
      <c r="N243" s="26"/>
      <c r="O243" s="32">
        <v>0</v>
      </c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1:256" s="29" customFormat="1" ht="13.5" customHeight="1">
      <c r="A244" s="26" t="s">
        <v>69</v>
      </c>
      <c r="B244" s="27" t="s">
        <v>10</v>
      </c>
      <c r="C244" s="26">
        <f t="shared" si="10"/>
        <v>1295097</v>
      </c>
      <c r="D244" s="26"/>
      <c r="E244" s="26">
        <v>961918</v>
      </c>
      <c r="F244" s="26"/>
      <c r="G244" s="32">
        <v>0</v>
      </c>
      <c r="H244" s="26"/>
      <c r="I244" s="26">
        <v>294287</v>
      </c>
      <c r="J244" s="26"/>
      <c r="K244" s="32">
        <v>0</v>
      </c>
      <c r="L244" s="26"/>
      <c r="M244" s="26">
        <v>38892</v>
      </c>
      <c r="N244" s="26"/>
      <c r="O244" s="26">
        <v>0</v>
      </c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1:256" s="29" customFormat="1" ht="13.5" customHeight="1">
      <c r="A245" s="26" t="s">
        <v>70</v>
      </c>
      <c r="B245" s="27" t="s">
        <v>10</v>
      </c>
      <c r="C245" s="26">
        <f t="shared" si="10"/>
        <v>775536</v>
      </c>
      <c r="D245" s="26"/>
      <c r="E245" s="32">
        <v>602012</v>
      </c>
      <c r="F245" s="26"/>
      <c r="G245" s="26">
        <v>17186</v>
      </c>
      <c r="H245" s="26"/>
      <c r="I245" s="26">
        <v>147640</v>
      </c>
      <c r="J245" s="26"/>
      <c r="K245" s="32">
        <v>0</v>
      </c>
      <c r="L245" s="26"/>
      <c r="M245" s="32">
        <v>8698</v>
      </c>
      <c r="N245" s="26"/>
      <c r="O245" s="32">
        <v>0</v>
      </c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</row>
    <row r="246" spans="1:256" s="29" customFormat="1" ht="13.5" customHeight="1">
      <c r="A246" s="26" t="s">
        <v>313</v>
      </c>
      <c r="B246" s="27" t="s">
        <v>10</v>
      </c>
      <c r="C246" s="26">
        <f t="shared" si="10"/>
        <v>63318</v>
      </c>
      <c r="D246" s="26"/>
      <c r="E246" s="32">
        <v>16802</v>
      </c>
      <c r="F246" s="26"/>
      <c r="G246" s="26">
        <v>0</v>
      </c>
      <c r="H246" s="26"/>
      <c r="I246" s="32">
        <v>6266</v>
      </c>
      <c r="J246" s="26"/>
      <c r="K246" s="32">
        <v>753</v>
      </c>
      <c r="L246" s="26"/>
      <c r="M246" s="26">
        <v>5286</v>
      </c>
      <c r="N246" s="26"/>
      <c r="O246" s="26">
        <v>34211</v>
      </c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</row>
    <row r="247" spans="1:256" s="29" customFormat="1" ht="13.5" customHeight="1">
      <c r="A247" s="26" t="s">
        <v>98</v>
      </c>
      <c r="B247" s="27" t="s">
        <v>10</v>
      </c>
      <c r="C247" s="30">
        <f>SUM(E247:O247)</f>
        <v>86161</v>
      </c>
      <c r="D247" s="26"/>
      <c r="E247" s="30">
        <v>47227</v>
      </c>
      <c r="F247" s="26"/>
      <c r="G247" s="30">
        <v>0</v>
      </c>
      <c r="H247" s="26"/>
      <c r="I247" s="30">
        <v>8977</v>
      </c>
      <c r="J247" s="26"/>
      <c r="K247" s="31">
        <v>2049</v>
      </c>
      <c r="L247" s="26"/>
      <c r="M247" s="31">
        <v>9501</v>
      </c>
      <c r="N247" s="26"/>
      <c r="O247" s="31">
        <v>18407</v>
      </c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</row>
    <row r="248" spans="1:256" s="29" customFormat="1" ht="13.5" customHeight="1">
      <c r="A248" s="26" t="s">
        <v>204</v>
      </c>
      <c r="B248" s="27" t="s">
        <v>10</v>
      </c>
      <c r="C248" s="30">
        <f t="shared" si="10"/>
        <v>8056908</v>
      </c>
      <c r="D248" s="26"/>
      <c r="E248" s="30">
        <f>SUM(E236:E247)</f>
        <v>5817138</v>
      </c>
      <c r="F248" s="26"/>
      <c r="G248" s="30">
        <f>SUM(G236:G247)</f>
        <v>68103</v>
      </c>
      <c r="H248" s="26"/>
      <c r="I248" s="30">
        <f>SUM(I236:I247)</f>
        <v>1720216</v>
      </c>
      <c r="J248" s="26"/>
      <c r="K248" s="30">
        <f>SUM(K236:K247)</f>
        <v>10490</v>
      </c>
      <c r="L248" s="26"/>
      <c r="M248" s="30">
        <f>SUM(M236:M247)</f>
        <v>265197</v>
      </c>
      <c r="N248" s="26"/>
      <c r="O248" s="30">
        <f>SUM(O236:O247)</f>
        <v>175764</v>
      </c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</row>
    <row r="249" spans="1:256" s="29" customFormat="1" ht="13.5" customHeight="1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</row>
    <row r="250" spans="1:256" s="29" customFormat="1" ht="13.5" customHeight="1">
      <c r="A250" s="26" t="s">
        <v>331</v>
      </c>
      <c r="B250" s="27" t="s">
        <v>10</v>
      </c>
      <c r="C250" s="30">
        <f>SUM(E250:O250)</f>
        <v>20979</v>
      </c>
      <c r="D250" s="26"/>
      <c r="E250" s="30">
        <v>16094</v>
      </c>
      <c r="F250" s="26"/>
      <c r="G250" s="30">
        <v>0</v>
      </c>
      <c r="H250" s="26"/>
      <c r="I250" s="30">
        <v>4885</v>
      </c>
      <c r="J250" s="26"/>
      <c r="K250" s="30">
        <v>0</v>
      </c>
      <c r="L250" s="26"/>
      <c r="M250" s="30">
        <v>0</v>
      </c>
      <c r="N250" s="26"/>
      <c r="O250" s="30">
        <v>0</v>
      </c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</row>
    <row r="251" spans="1:256" s="29" customFormat="1" ht="13.5" customHeight="1">
      <c r="A251" s="26"/>
      <c r="B251" s="27" t="s">
        <v>10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</row>
    <row r="252" spans="1:256" s="29" customFormat="1" ht="13.5" customHeight="1">
      <c r="A252" s="26" t="s">
        <v>348</v>
      </c>
      <c r="B252" s="27"/>
      <c r="C252" s="30">
        <f>SUM(E252:O252)</f>
        <v>7763</v>
      </c>
      <c r="D252" s="26"/>
      <c r="E252" s="30">
        <v>3000</v>
      </c>
      <c r="F252" s="26"/>
      <c r="G252" s="30">
        <v>1732</v>
      </c>
      <c r="H252" s="26"/>
      <c r="I252" s="30">
        <v>911</v>
      </c>
      <c r="J252" s="26"/>
      <c r="K252" s="30">
        <v>0</v>
      </c>
      <c r="L252" s="26"/>
      <c r="M252" s="30">
        <v>2120</v>
      </c>
      <c r="N252" s="26"/>
      <c r="O252" s="30">
        <v>0</v>
      </c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</row>
    <row r="253" spans="1:256" s="29" customFormat="1" ht="13.5" customHeight="1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</row>
    <row r="254" spans="1:256" s="29" customFormat="1" ht="13.5" customHeight="1">
      <c r="A254" s="26" t="s">
        <v>99</v>
      </c>
      <c r="B254" s="27" t="s">
        <v>10</v>
      </c>
      <c r="C254" s="30">
        <f>SUM(E254:O254)</f>
        <v>1330258</v>
      </c>
      <c r="D254" s="26"/>
      <c r="E254" s="30">
        <v>805803</v>
      </c>
      <c r="F254" s="26"/>
      <c r="G254" s="30">
        <v>79870</v>
      </c>
      <c r="H254" s="26"/>
      <c r="I254" s="30">
        <v>267072</v>
      </c>
      <c r="J254" s="26"/>
      <c r="K254" s="31">
        <v>25459</v>
      </c>
      <c r="L254" s="26"/>
      <c r="M254" s="31">
        <v>92709</v>
      </c>
      <c r="N254" s="26"/>
      <c r="O254" s="31">
        <v>59345</v>
      </c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</row>
    <row r="255" spans="1:256" s="29" customFormat="1" ht="13.5" customHeight="1">
      <c r="A255" s="26"/>
      <c r="B255" s="27" t="s">
        <v>10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</row>
    <row r="256" spans="1:256" s="29" customFormat="1" ht="13.5" customHeight="1">
      <c r="A256" s="26" t="s">
        <v>332</v>
      </c>
      <c r="B256" s="27" t="s">
        <v>10</v>
      </c>
      <c r="C256" s="30">
        <f>SUM(E256:O256)</f>
        <v>2260091</v>
      </c>
      <c r="D256" s="26"/>
      <c r="E256" s="31">
        <v>1193945</v>
      </c>
      <c r="F256" s="26"/>
      <c r="G256" s="30">
        <v>295014</v>
      </c>
      <c r="H256" s="26"/>
      <c r="I256" s="31">
        <v>498525</v>
      </c>
      <c r="J256" s="26"/>
      <c r="K256" s="31">
        <v>24207</v>
      </c>
      <c r="L256" s="26"/>
      <c r="M256" s="31">
        <v>159409</v>
      </c>
      <c r="N256" s="26"/>
      <c r="O256" s="31">
        <v>88991</v>
      </c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1:256" s="29" customFormat="1" ht="13.5" customHeight="1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  <row r="258" spans="1:256" s="29" customFormat="1" ht="13.5" customHeight="1">
      <c r="A258" s="26" t="s">
        <v>364</v>
      </c>
      <c r="B258" s="27" t="s">
        <v>10</v>
      </c>
      <c r="C258" s="30">
        <f>SUM(E258:O258)</f>
        <v>30506</v>
      </c>
      <c r="D258" s="26"/>
      <c r="E258" s="30">
        <v>26501</v>
      </c>
      <c r="F258" s="26"/>
      <c r="G258" s="31">
        <v>0</v>
      </c>
      <c r="H258" s="26"/>
      <c r="I258" s="30">
        <v>4005</v>
      </c>
      <c r="J258" s="26"/>
      <c r="K258" s="31">
        <v>0</v>
      </c>
      <c r="L258" s="26"/>
      <c r="M258" s="31">
        <v>0</v>
      </c>
      <c r="N258" s="26"/>
      <c r="O258" s="31">
        <v>0</v>
      </c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</row>
    <row r="259" spans="1:256" s="29" customFormat="1" ht="13.5" customHeight="1">
      <c r="A259" s="26"/>
      <c r="B259" s="27"/>
      <c r="C259" s="28"/>
      <c r="D259" s="26"/>
      <c r="E259" s="28"/>
      <c r="F259" s="26"/>
      <c r="G259" s="34"/>
      <c r="H259" s="26"/>
      <c r="I259" s="28"/>
      <c r="J259" s="26"/>
      <c r="K259" s="34"/>
      <c r="L259" s="26"/>
      <c r="M259" s="34"/>
      <c r="N259" s="26"/>
      <c r="O259" s="34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</row>
    <row r="260" spans="1:256" s="29" customFormat="1" ht="13.5" customHeight="1">
      <c r="A260" s="26" t="s">
        <v>344</v>
      </c>
      <c r="B260" s="27" t="s">
        <v>10</v>
      </c>
      <c r="C260" s="47">
        <f>SUM(E260:O260)</f>
        <v>545443</v>
      </c>
      <c r="D260" s="26"/>
      <c r="E260" s="47">
        <v>0</v>
      </c>
      <c r="F260" s="26"/>
      <c r="G260" s="47">
        <v>0</v>
      </c>
      <c r="H260" s="26"/>
      <c r="I260" s="47">
        <v>0</v>
      </c>
      <c r="J260" s="26"/>
      <c r="K260" s="47">
        <v>342</v>
      </c>
      <c r="L260" s="26"/>
      <c r="M260" s="47">
        <v>525285</v>
      </c>
      <c r="N260" s="26"/>
      <c r="O260" s="47">
        <v>19816</v>
      </c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</row>
    <row r="261" spans="1:256" s="29" customFormat="1" ht="13.5" customHeight="1">
      <c r="A261" s="26"/>
      <c r="B261" s="27" t="s">
        <v>10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</row>
    <row r="262" spans="1:256" s="29" customFormat="1" ht="13.5" customHeight="1">
      <c r="A262" s="26" t="s">
        <v>272</v>
      </c>
      <c r="B262" s="27" t="s">
        <v>10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</row>
    <row r="263" spans="1:256" s="29" customFormat="1" ht="13.5" customHeight="1">
      <c r="A263" s="26" t="s">
        <v>100</v>
      </c>
      <c r="B263" s="27" t="s">
        <v>10</v>
      </c>
      <c r="C263" s="26">
        <f>SUM(E263:O263)</f>
        <v>361291</v>
      </c>
      <c r="D263" s="26"/>
      <c r="E263" s="32">
        <v>236083</v>
      </c>
      <c r="F263" s="26"/>
      <c r="G263" s="32">
        <v>7224</v>
      </c>
      <c r="H263" s="26"/>
      <c r="I263" s="26">
        <v>68346</v>
      </c>
      <c r="J263" s="26"/>
      <c r="K263" s="26">
        <v>25084</v>
      </c>
      <c r="L263" s="26"/>
      <c r="M263" s="26">
        <v>15745</v>
      </c>
      <c r="N263" s="26"/>
      <c r="O263" s="32">
        <v>8809</v>
      </c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</row>
    <row r="264" spans="1:256" s="29" customFormat="1" ht="13.5" customHeight="1">
      <c r="A264" s="26" t="s">
        <v>101</v>
      </c>
      <c r="B264" s="27" t="s">
        <v>10</v>
      </c>
      <c r="C264" s="26">
        <f>SUM(E264:O264)</f>
        <v>14764</v>
      </c>
      <c r="D264" s="26"/>
      <c r="E264" s="32">
        <v>8000</v>
      </c>
      <c r="F264" s="26"/>
      <c r="G264" s="32">
        <v>0</v>
      </c>
      <c r="H264" s="26"/>
      <c r="I264" s="26">
        <v>2428</v>
      </c>
      <c r="J264" s="26"/>
      <c r="K264" s="26">
        <v>1642</v>
      </c>
      <c r="L264" s="26"/>
      <c r="M264" s="26">
        <v>194</v>
      </c>
      <c r="N264" s="26"/>
      <c r="O264" s="32">
        <v>2500</v>
      </c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</row>
    <row r="265" spans="1:256" s="29" customFormat="1" ht="13.5" customHeight="1">
      <c r="A265" s="26" t="s">
        <v>102</v>
      </c>
      <c r="B265" s="27" t="s">
        <v>10</v>
      </c>
      <c r="C265" s="30">
        <f>SUM(E265:O265)</f>
        <v>29306</v>
      </c>
      <c r="D265" s="26"/>
      <c r="E265" s="32">
        <v>6500</v>
      </c>
      <c r="F265" s="26"/>
      <c r="G265" s="30">
        <v>293</v>
      </c>
      <c r="H265" s="26"/>
      <c r="I265" s="31">
        <v>1973</v>
      </c>
      <c r="J265" s="26"/>
      <c r="K265" s="31">
        <v>16477</v>
      </c>
      <c r="L265" s="26"/>
      <c r="M265" s="30">
        <v>4063</v>
      </c>
      <c r="N265" s="26"/>
      <c r="O265" s="32">
        <v>0</v>
      </c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</row>
    <row r="266" spans="1:256" s="29" customFormat="1" ht="13.5" customHeight="1">
      <c r="A266" s="26" t="s">
        <v>213</v>
      </c>
      <c r="B266" s="27" t="s">
        <v>10</v>
      </c>
      <c r="C266" s="30">
        <f>SUM(E266:O266)</f>
        <v>405361</v>
      </c>
      <c r="D266" s="26"/>
      <c r="E266" s="33">
        <f>SUM(E263:E265)</f>
        <v>250583</v>
      </c>
      <c r="F266" s="26"/>
      <c r="G266" s="30">
        <f>SUM(G263:G265)</f>
        <v>7517</v>
      </c>
      <c r="H266" s="26"/>
      <c r="I266" s="30">
        <f>SUM(I263:I265)</f>
        <v>72747</v>
      </c>
      <c r="J266" s="26"/>
      <c r="K266" s="30">
        <f>SUM(K263:K265)</f>
        <v>43203</v>
      </c>
      <c r="L266" s="26"/>
      <c r="M266" s="30">
        <f>SUM(M263:M265)</f>
        <v>20002</v>
      </c>
      <c r="N266" s="26"/>
      <c r="O266" s="33">
        <f>SUM(O263:O265)</f>
        <v>11309</v>
      </c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  <c r="IV266" s="26"/>
    </row>
    <row r="267" spans="1:256" s="29" customFormat="1" ht="13.5" customHeight="1">
      <c r="A267" s="26"/>
      <c r="B267" s="27" t="s">
        <v>10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</row>
    <row r="268" spans="1:256" s="29" customFormat="1" ht="13.5" customHeight="1">
      <c r="A268" s="26" t="s">
        <v>77</v>
      </c>
      <c r="B268" s="27" t="s">
        <v>10</v>
      </c>
      <c r="C268" s="30">
        <f>SUM(E268:O268)</f>
        <v>12579</v>
      </c>
      <c r="D268" s="26"/>
      <c r="E268" s="30">
        <v>12000</v>
      </c>
      <c r="F268" s="26"/>
      <c r="G268" s="30">
        <v>575</v>
      </c>
      <c r="H268" s="26"/>
      <c r="I268" s="30">
        <v>0</v>
      </c>
      <c r="J268" s="26"/>
      <c r="K268" s="30">
        <v>0</v>
      </c>
      <c r="L268" s="26"/>
      <c r="M268" s="30">
        <v>4</v>
      </c>
      <c r="N268" s="26"/>
      <c r="O268" s="30">
        <v>0</v>
      </c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</row>
    <row r="269" spans="1:256" s="29" customFormat="1" ht="13.5" customHeight="1">
      <c r="A269" s="26"/>
      <c r="B269" s="27" t="s">
        <v>10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</row>
    <row r="270" spans="1:256" s="29" customFormat="1" ht="13.5" customHeight="1">
      <c r="A270" s="26" t="s">
        <v>271</v>
      </c>
      <c r="B270" s="27" t="s">
        <v>10</v>
      </c>
      <c r="C270" s="26" t="s">
        <v>10</v>
      </c>
      <c r="D270" s="26"/>
      <c r="E270" s="26" t="s">
        <v>10</v>
      </c>
      <c r="F270" s="26" t="s">
        <v>10</v>
      </c>
      <c r="G270" s="26" t="s">
        <v>10</v>
      </c>
      <c r="H270" s="26" t="s">
        <v>10</v>
      </c>
      <c r="I270" s="26" t="s">
        <v>10</v>
      </c>
      <c r="J270" s="26" t="s">
        <v>10</v>
      </c>
      <c r="K270" s="26" t="s">
        <v>10</v>
      </c>
      <c r="L270" s="26" t="s">
        <v>10</v>
      </c>
      <c r="M270" s="26" t="s">
        <v>10</v>
      </c>
      <c r="N270" s="26" t="s">
        <v>10</v>
      </c>
      <c r="O270" s="26" t="s">
        <v>10</v>
      </c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</row>
    <row r="271" spans="1:256" s="29" customFormat="1" ht="13.5" customHeight="1">
      <c r="A271" s="26" t="s">
        <v>199</v>
      </c>
      <c r="B271" s="27"/>
      <c r="C271" s="26">
        <f aca="true" t="shared" si="11" ref="C271:C278">SUM(E271:O271)</f>
        <v>535866</v>
      </c>
      <c r="D271" s="26"/>
      <c r="E271" s="26">
        <v>163653</v>
      </c>
      <c r="F271" s="26"/>
      <c r="G271" s="26">
        <v>105894</v>
      </c>
      <c r="H271" s="26"/>
      <c r="I271" s="26">
        <v>77234</v>
      </c>
      <c r="J271" s="26"/>
      <c r="K271" s="26">
        <v>5944</v>
      </c>
      <c r="L271" s="26"/>
      <c r="M271" s="26">
        <v>95344</v>
      </c>
      <c r="N271" s="26"/>
      <c r="O271" s="26">
        <v>87797</v>
      </c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</row>
    <row r="272" spans="1:256" s="29" customFormat="1" ht="13.5" customHeight="1">
      <c r="A272" s="26" t="s">
        <v>80</v>
      </c>
      <c r="B272" s="27" t="s">
        <v>10</v>
      </c>
      <c r="C272" s="26">
        <f t="shared" si="11"/>
        <v>624778</v>
      </c>
      <c r="D272" s="26"/>
      <c r="E272" s="26">
        <v>311385</v>
      </c>
      <c r="F272" s="26"/>
      <c r="G272" s="32">
        <v>5000</v>
      </c>
      <c r="H272" s="26"/>
      <c r="I272" s="26">
        <v>106231</v>
      </c>
      <c r="J272" s="26"/>
      <c r="K272" s="32">
        <v>3003</v>
      </c>
      <c r="L272" s="26"/>
      <c r="M272" s="26">
        <v>66637</v>
      </c>
      <c r="N272" s="26"/>
      <c r="O272" s="32">
        <v>132522</v>
      </c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</row>
    <row r="273" spans="1:256" s="29" customFormat="1" ht="13.5" customHeight="1">
      <c r="A273" s="26" t="s">
        <v>103</v>
      </c>
      <c r="B273" s="27" t="s">
        <v>10</v>
      </c>
      <c r="C273" s="26">
        <f t="shared" si="11"/>
        <v>2120619</v>
      </c>
      <c r="D273" s="26"/>
      <c r="E273" s="26">
        <v>1234754</v>
      </c>
      <c r="F273" s="26"/>
      <c r="G273" s="32">
        <v>2146</v>
      </c>
      <c r="H273" s="26"/>
      <c r="I273" s="26">
        <v>354855</v>
      </c>
      <c r="J273" s="26"/>
      <c r="K273" s="32">
        <v>12133</v>
      </c>
      <c r="L273" s="26"/>
      <c r="M273" s="26">
        <v>199307</v>
      </c>
      <c r="N273" s="26"/>
      <c r="O273" s="32">
        <v>317424</v>
      </c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</row>
    <row r="274" spans="1:256" s="29" customFormat="1" ht="13.5" customHeight="1">
      <c r="A274" s="26" t="s">
        <v>104</v>
      </c>
      <c r="B274" s="27" t="s">
        <v>10</v>
      </c>
      <c r="C274" s="26">
        <f t="shared" si="11"/>
        <v>1151935</v>
      </c>
      <c r="D274" s="26"/>
      <c r="E274" s="26">
        <v>564702</v>
      </c>
      <c r="F274" s="26"/>
      <c r="G274" s="32">
        <v>13618</v>
      </c>
      <c r="H274" s="26"/>
      <c r="I274" s="32">
        <v>122522</v>
      </c>
      <c r="J274" s="26"/>
      <c r="K274" s="26">
        <v>8485</v>
      </c>
      <c r="L274" s="26"/>
      <c r="M274" s="26">
        <v>375824</v>
      </c>
      <c r="N274" s="26"/>
      <c r="O274" s="32">
        <v>66784</v>
      </c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</row>
    <row r="275" spans="1:256" s="29" customFormat="1" ht="13.5" customHeight="1">
      <c r="A275" s="26" t="s">
        <v>27</v>
      </c>
      <c r="B275" s="27" t="s">
        <v>10</v>
      </c>
      <c r="C275" s="26">
        <f t="shared" si="11"/>
        <v>461611</v>
      </c>
      <c r="D275" s="26"/>
      <c r="E275" s="26">
        <v>302615</v>
      </c>
      <c r="F275" s="26"/>
      <c r="G275" s="32">
        <v>1744</v>
      </c>
      <c r="H275" s="26"/>
      <c r="I275" s="32">
        <v>22883</v>
      </c>
      <c r="J275" s="26"/>
      <c r="K275" s="26">
        <v>257</v>
      </c>
      <c r="L275" s="26"/>
      <c r="M275" s="26">
        <v>133627</v>
      </c>
      <c r="N275" s="26"/>
      <c r="O275" s="32">
        <v>485</v>
      </c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</row>
    <row r="276" spans="1:256" s="29" customFormat="1" ht="13.5" customHeight="1">
      <c r="A276" s="26" t="s">
        <v>293</v>
      </c>
      <c r="B276" s="27"/>
      <c r="C276" s="26">
        <f t="shared" si="11"/>
        <v>-22391</v>
      </c>
      <c r="D276" s="26"/>
      <c r="E276" s="26">
        <v>79248</v>
      </c>
      <c r="F276" s="26"/>
      <c r="G276" s="32">
        <v>67266</v>
      </c>
      <c r="H276" s="26"/>
      <c r="I276" s="32">
        <v>30985</v>
      </c>
      <c r="J276" s="26"/>
      <c r="K276" s="26">
        <v>4400</v>
      </c>
      <c r="L276" s="26"/>
      <c r="M276" s="26">
        <v>-209582</v>
      </c>
      <c r="N276" s="26"/>
      <c r="O276" s="32">
        <v>5292</v>
      </c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</row>
    <row r="277" spans="1:256" s="29" customFormat="1" ht="13.5" customHeight="1">
      <c r="A277" s="26" t="s">
        <v>84</v>
      </c>
      <c r="B277" s="27" t="s">
        <v>10</v>
      </c>
      <c r="C277" s="26">
        <f t="shared" si="11"/>
        <v>2237752</v>
      </c>
      <c r="D277" s="26"/>
      <c r="E277" s="26">
        <v>1447613</v>
      </c>
      <c r="F277" s="26"/>
      <c r="G277" s="26">
        <v>104056</v>
      </c>
      <c r="H277" s="26"/>
      <c r="I277" s="26">
        <v>459203</v>
      </c>
      <c r="J277" s="26"/>
      <c r="K277" s="32">
        <v>22760</v>
      </c>
      <c r="L277" s="26"/>
      <c r="M277" s="32">
        <v>177998</v>
      </c>
      <c r="N277" s="26"/>
      <c r="O277" s="32">
        <v>26122</v>
      </c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</row>
    <row r="278" spans="1:256" s="29" customFormat="1" ht="13.5" customHeight="1">
      <c r="A278" s="26" t="s">
        <v>201</v>
      </c>
      <c r="B278" s="27" t="s">
        <v>10</v>
      </c>
      <c r="C278" s="30">
        <f t="shared" si="11"/>
        <v>7110170</v>
      </c>
      <c r="D278" s="26"/>
      <c r="E278" s="30">
        <f>SUM(E271:E277)</f>
        <v>4103970</v>
      </c>
      <c r="F278" s="26"/>
      <c r="G278" s="30">
        <f>SUM(G271:G277)</f>
        <v>299724</v>
      </c>
      <c r="H278" s="26"/>
      <c r="I278" s="30">
        <f>SUM(I271:I277)</f>
        <v>1173913</v>
      </c>
      <c r="J278" s="26"/>
      <c r="K278" s="30">
        <f>SUM(K271:K277)</f>
        <v>56982</v>
      </c>
      <c r="L278" s="26"/>
      <c r="M278" s="30">
        <f>SUM(M271:M277)</f>
        <v>839155</v>
      </c>
      <c r="N278" s="26"/>
      <c r="O278" s="30">
        <f>SUM(O271:O277)</f>
        <v>636426</v>
      </c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</row>
    <row r="279" spans="1:256" s="29" customFormat="1" ht="13.5" customHeight="1">
      <c r="A279" s="26"/>
      <c r="B279" s="27" t="s">
        <v>10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</row>
    <row r="280" spans="1:256" s="29" customFormat="1" ht="13.5" customHeight="1">
      <c r="A280" s="26" t="s">
        <v>214</v>
      </c>
      <c r="B280" s="27" t="s">
        <v>10</v>
      </c>
      <c r="C280" s="30">
        <f>SUM(E280:O280)</f>
        <v>57724875</v>
      </c>
      <c r="D280" s="26"/>
      <c r="E280" s="30">
        <f>SUM(E278++E266+E258+E256+E254+E250+E248+E233+E228+E217+E215+E211+E209+E202+E192+E181+E176+E268+E260+E213+E252)</f>
        <v>34061105</v>
      </c>
      <c r="F280" s="26"/>
      <c r="G280" s="30">
        <f>SUM(G278+G266+G258+G256+G254+G250+G248+G233+G228+G217+G215+G211+G209+G202+G192+G181+G176+G268+G213+G260+G252)</f>
        <v>1821531</v>
      </c>
      <c r="H280" s="26"/>
      <c r="I280" s="30">
        <f>SUM(I278+I266+I258+I256+I254+I250+I248+I233+I228+I217+I215+I211+I209+I202+I192+I181+I176+I268+I260+I252+I213)</f>
        <v>10364091</v>
      </c>
      <c r="J280" s="26"/>
      <c r="K280" s="30">
        <f>SUM(K278+K266+K258+K256+K254+K250+K248+K233+K228+K217+K215+K211+K209+K202+K192+K181+K176+K268+K260+K213+K252)</f>
        <v>741194</v>
      </c>
      <c r="L280" s="26"/>
      <c r="M280" s="30">
        <f>SUM(M278+M266+M258+M256+M254+M250+M248+M233+M228+M217+M215+M211+M209+M202+M192+M181+M176+M213+M268+M260+M252)</f>
        <v>6259709</v>
      </c>
      <c r="N280" s="26"/>
      <c r="O280" s="30">
        <f>SUM(O278+O266+O258+O256+O254+O250+O248+O233+O228+O217+O215+O211+O209+O202+O192+O181+O176+O268+O260+O252+O213)</f>
        <v>4477245</v>
      </c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</row>
    <row r="281" spans="1:256" s="29" customFormat="1" ht="13.5" customHeight="1">
      <c r="A281" s="26"/>
      <c r="B281" s="27" t="s">
        <v>10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</row>
    <row r="282" spans="1:256" s="29" customFormat="1" ht="13.5" customHeight="1">
      <c r="A282" s="26" t="s">
        <v>256</v>
      </c>
      <c r="B282" s="27" t="s">
        <v>10</v>
      </c>
      <c r="C282" s="26" t="s">
        <v>10</v>
      </c>
      <c r="D282" s="26"/>
      <c r="E282" s="26" t="s">
        <v>10</v>
      </c>
      <c r="F282" s="26" t="s">
        <v>10</v>
      </c>
      <c r="G282" s="26" t="s">
        <v>10</v>
      </c>
      <c r="H282" s="26" t="s">
        <v>10</v>
      </c>
      <c r="I282" s="26" t="s">
        <v>10</v>
      </c>
      <c r="J282" s="26" t="s">
        <v>10</v>
      </c>
      <c r="K282" s="26" t="s">
        <v>10</v>
      </c>
      <c r="L282" s="26" t="s">
        <v>10</v>
      </c>
      <c r="M282" s="26" t="s">
        <v>10</v>
      </c>
      <c r="N282" s="26" t="s">
        <v>10</v>
      </c>
      <c r="O282" s="26" t="s">
        <v>10</v>
      </c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</row>
    <row r="283" spans="1:256" s="29" customFormat="1" ht="13.5" customHeight="1">
      <c r="A283" s="26" t="s">
        <v>260</v>
      </c>
      <c r="B283" s="27" t="s">
        <v>10</v>
      </c>
      <c r="C283" s="26"/>
      <c r="D283" s="26"/>
      <c r="E283" s="41"/>
      <c r="F283" s="26"/>
      <c r="G283" s="41"/>
      <c r="H283" s="26"/>
      <c r="I283" s="41"/>
      <c r="J283" s="26"/>
      <c r="K283" s="41"/>
      <c r="L283" s="26"/>
      <c r="M283" s="41"/>
      <c r="N283" s="26"/>
      <c r="O283" s="41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</row>
    <row r="284" spans="1:256" s="29" customFormat="1" ht="13.5" customHeight="1">
      <c r="A284" s="26" t="s">
        <v>324</v>
      </c>
      <c r="B284" s="27" t="s">
        <v>10</v>
      </c>
      <c r="C284" s="49">
        <f>SUM(E284:O284)</f>
        <v>24244</v>
      </c>
      <c r="D284" s="26"/>
      <c r="E284" s="46">
        <v>18599</v>
      </c>
      <c r="F284" s="26"/>
      <c r="G284" s="46">
        <v>0</v>
      </c>
      <c r="H284" s="26"/>
      <c r="I284" s="46">
        <v>5645</v>
      </c>
      <c r="J284" s="26"/>
      <c r="K284" s="46">
        <v>0</v>
      </c>
      <c r="L284" s="26"/>
      <c r="M284" s="46">
        <v>0</v>
      </c>
      <c r="N284" s="26"/>
      <c r="O284" s="46">
        <v>0</v>
      </c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</row>
    <row r="285" spans="1:256" s="29" customFormat="1" ht="13.5" customHeight="1">
      <c r="A285" s="26" t="s">
        <v>354</v>
      </c>
      <c r="B285" s="27"/>
      <c r="C285" s="30">
        <f>SUM(E285:O285)</f>
        <v>24244</v>
      </c>
      <c r="D285" s="26"/>
      <c r="E285" s="33">
        <f>SUM(E284)</f>
        <v>18599</v>
      </c>
      <c r="F285" s="26"/>
      <c r="G285" s="33">
        <f>SUM(G284)</f>
        <v>0</v>
      </c>
      <c r="H285" s="26"/>
      <c r="I285" s="33">
        <f>SUM(I284)</f>
        <v>5645</v>
      </c>
      <c r="J285" s="26"/>
      <c r="K285" s="33">
        <f>SUM(K284)</f>
        <v>0</v>
      </c>
      <c r="L285" s="26"/>
      <c r="M285" s="33">
        <f>SUM(M284)</f>
        <v>0</v>
      </c>
      <c r="N285" s="26"/>
      <c r="O285" s="33">
        <f>SUM(O284)</f>
        <v>0</v>
      </c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  <c r="IV285" s="26"/>
    </row>
    <row r="286" spans="1:256" s="29" customFormat="1" ht="13.5" customHeight="1">
      <c r="A286" s="26"/>
      <c r="B286" s="27" t="s">
        <v>10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</row>
    <row r="287" spans="1:256" s="29" customFormat="1" ht="13.5" customHeight="1">
      <c r="A287" s="26" t="s">
        <v>261</v>
      </c>
      <c r="B287" s="27" t="s">
        <v>10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</row>
    <row r="288" spans="1:256" s="29" customFormat="1" ht="13.5" customHeight="1">
      <c r="A288" s="28" t="s">
        <v>61</v>
      </c>
      <c r="B288" s="38" t="s">
        <v>10</v>
      </c>
      <c r="C288" s="28">
        <f>SUM(E288:O288)</f>
        <v>52881</v>
      </c>
      <c r="D288" s="28"/>
      <c r="E288" s="28">
        <v>35434</v>
      </c>
      <c r="F288" s="28"/>
      <c r="G288" s="34">
        <v>400</v>
      </c>
      <c r="H288" s="28"/>
      <c r="I288" s="28">
        <v>8842</v>
      </c>
      <c r="J288" s="28"/>
      <c r="K288" s="34">
        <v>559</v>
      </c>
      <c r="L288" s="28"/>
      <c r="M288" s="34">
        <v>7646</v>
      </c>
      <c r="N288" s="28"/>
      <c r="O288" s="34">
        <v>0</v>
      </c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</row>
    <row r="289" spans="1:256" s="29" customFormat="1" ht="13.5" customHeight="1">
      <c r="A289" s="26" t="s">
        <v>235</v>
      </c>
      <c r="B289" s="27"/>
      <c r="C289" s="33">
        <f>SUM(E289:O289)</f>
        <v>52881</v>
      </c>
      <c r="D289" s="26"/>
      <c r="E289" s="33">
        <f>SUM(E288:E288)</f>
        <v>35434</v>
      </c>
      <c r="F289" s="26"/>
      <c r="G289" s="33">
        <f>SUM(G288:G288)</f>
        <v>400</v>
      </c>
      <c r="H289" s="26"/>
      <c r="I289" s="33">
        <f>SUM(I288:I288)</f>
        <v>8842</v>
      </c>
      <c r="J289" s="26"/>
      <c r="K289" s="33">
        <f>SUM(K288:K288)</f>
        <v>559</v>
      </c>
      <c r="L289" s="26"/>
      <c r="M289" s="33">
        <f>SUM(M288:M288)</f>
        <v>7646</v>
      </c>
      <c r="N289" s="26"/>
      <c r="O289" s="33">
        <f>SUM(O288:O288)</f>
        <v>0</v>
      </c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  <c r="IV289" s="26"/>
    </row>
    <row r="290" spans="1:256" s="29" customFormat="1" ht="13.5" customHeight="1">
      <c r="A290" s="26"/>
      <c r="B290" s="27" t="s">
        <v>10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</row>
    <row r="291" spans="1:256" s="29" customFormat="1" ht="13.5" customHeight="1">
      <c r="A291" s="26" t="s">
        <v>262</v>
      </c>
      <c r="B291" s="27" t="s">
        <v>10</v>
      </c>
      <c r="C291" s="26" t="s">
        <v>11</v>
      </c>
      <c r="D291" s="26"/>
      <c r="E291" s="26" t="s">
        <v>11</v>
      </c>
      <c r="F291" s="26" t="s">
        <v>11</v>
      </c>
      <c r="G291" s="26" t="s">
        <v>11</v>
      </c>
      <c r="H291" s="26" t="s">
        <v>11</v>
      </c>
      <c r="I291" s="26" t="s">
        <v>11</v>
      </c>
      <c r="J291" s="26" t="s">
        <v>11</v>
      </c>
      <c r="K291" s="26" t="s">
        <v>11</v>
      </c>
      <c r="L291" s="26" t="s">
        <v>11</v>
      </c>
      <c r="M291" s="26" t="s">
        <v>11</v>
      </c>
      <c r="N291" s="26" t="s">
        <v>11</v>
      </c>
      <c r="O291" s="26" t="s">
        <v>11</v>
      </c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</row>
    <row r="292" spans="1:256" s="29" customFormat="1" ht="13.5" customHeight="1">
      <c r="A292" s="26" t="s">
        <v>31</v>
      </c>
      <c r="B292" s="27" t="s">
        <v>10</v>
      </c>
      <c r="C292" s="26">
        <f aca="true" t="shared" si="12" ref="C292:C299">SUM(E292:O292)</f>
        <v>101949</v>
      </c>
      <c r="D292" s="26"/>
      <c r="E292" s="32">
        <v>7000</v>
      </c>
      <c r="F292" s="26"/>
      <c r="G292" s="32">
        <v>0</v>
      </c>
      <c r="H292" s="26"/>
      <c r="I292" s="32">
        <v>2125</v>
      </c>
      <c r="J292" s="26"/>
      <c r="K292" s="26">
        <v>10630</v>
      </c>
      <c r="L292" s="26"/>
      <c r="M292" s="26">
        <v>64338</v>
      </c>
      <c r="N292" s="26"/>
      <c r="O292" s="26">
        <v>17856</v>
      </c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</row>
    <row r="293" spans="1:256" s="29" customFormat="1" ht="13.5" customHeight="1">
      <c r="A293" s="26" t="s">
        <v>309</v>
      </c>
      <c r="B293" s="27"/>
      <c r="C293" s="26">
        <f t="shared" si="12"/>
        <v>1215</v>
      </c>
      <c r="D293" s="26"/>
      <c r="E293" s="32">
        <v>2500</v>
      </c>
      <c r="F293" s="26"/>
      <c r="G293" s="32">
        <v>0</v>
      </c>
      <c r="H293" s="26"/>
      <c r="I293" s="32">
        <v>759</v>
      </c>
      <c r="J293" s="26"/>
      <c r="K293" s="26">
        <v>0</v>
      </c>
      <c r="L293" s="26"/>
      <c r="M293" s="26">
        <v>-2044</v>
      </c>
      <c r="N293" s="26"/>
      <c r="O293" s="26">
        <v>0</v>
      </c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</row>
    <row r="294" spans="1:256" s="29" customFormat="1" ht="13.5" customHeight="1">
      <c r="A294" s="26" t="s">
        <v>37</v>
      </c>
      <c r="B294" s="27" t="s">
        <v>10</v>
      </c>
      <c r="C294" s="26">
        <f t="shared" si="12"/>
        <v>737963</v>
      </c>
      <c r="D294" s="26"/>
      <c r="E294" s="26">
        <v>308842</v>
      </c>
      <c r="F294" s="26"/>
      <c r="G294" s="26">
        <v>5386</v>
      </c>
      <c r="H294" s="26"/>
      <c r="I294" s="26">
        <v>79171</v>
      </c>
      <c r="J294" s="26"/>
      <c r="K294" s="26">
        <v>13488</v>
      </c>
      <c r="L294" s="26"/>
      <c r="M294" s="26">
        <v>254118</v>
      </c>
      <c r="N294" s="26"/>
      <c r="O294" s="26">
        <v>76958</v>
      </c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</row>
    <row r="295" spans="1:256" s="29" customFormat="1" ht="13.5" customHeight="1">
      <c r="A295" s="26" t="s">
        <v>27</v>
      </c>
      <c r="B295" s="27" t="s">
        <v>10</v>
      </c>
      <c r="C295" s="26">
        <f>SUM(E295:O295)</f>
        <v>21269</v>
      </c>
      <c r="D295" s="26"/>
      <c r="E295" s="26">
        <v>0</v>
      </c>
      <c r="F295" s="26"/>
      <c r="G295" s="32">
        <v>0</v>
      </c>
      <c r="H295" s="26"/>
      <c r="I295" s="26">
        <v>0</v>
      </c>
      <c r="J295" s="26"/>
      <c r="K295" s="32">
        <v>0</v>
      </c>
      <c r="L295" s="26"/>
      <c r="M295" s="32">
        <v>21269</v>
      </c>
      <c r="N295" s="26"/>
      <c r="O295" s="32">
        <v>0</v>
      </c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</row>
    <row r="296" spans="1:256" s="29" customFormat="1" ht="13.5" customHeight="1">
      <c r="A296" s="26" t="s">
        <v>40</v>
      </c>
      <c r="B296" s="27"/>
      <c r="C296" s="26">
        <f>SUM(E296:O296)</f>
        <v>695</v>
      </c>
      <c r="D296" s="26"/>
      <c r="E296" s="26">
        <v>0</v>
      </c>
      <c r="F296" s="26"/>
      <c r="G296" s="32">
        <v>0</v>
      </c>
      <c r="H296" s="26"/>
      <c r="I296" s="26">
        <v>0</v>
      </c>
      <c r="J296" s="26"/>
      <c r="K296" s="32">
        <v>0</v>
      </c>
      <c r="L296" s="26"/>
      <c r="M296" s="32">
        <v>695</v>
      </c>
      <c r="N296" s="26"/>
      <c r="O296" s="32">
        <v>0</v>
      </c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</row>
    <row r="297" spans="1:256" s="29" customFormat="1" ht="13.5" customHeight="1">
      <c r="A297" s="26" t="s">
        <v>44</v>
      </c>
      <c r="B297" s="27"/>
      <c r="C297" s="26">
        <f t="shared" si="12"/>
        <v>90842</v>
      </c>
      <c r="D297" s="26"/>
      <c r="E297" s="26">
        <v>24899</v>
      </c>
      <c r="F297" s="26"/>
      <c r="G297" s="32">
        <v>23544</v>
      </c>
      <c r="H297" s="26"/>
      <c r="I297" s="26">
        <v>14265</v>
      </c>
      <c r="J297" s="26"/>
      <c r="K297" s="32">
        <v>0</v>
      </c>
      <c r="L297" s="26"/>
      <c r="M297" s="32">
        <v>17789</v>
      </c>
      <c r="N297" s="26"/>
      <c r="O297" s="32">
        <v>10345</v>
      </c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</row>
    <row r="298" spans="1:256" s="29" customFormat="1" ht="13.5" customHeight="1">
      <c r="A298" s="26" t="s">
        <v>89</v>
      </c>
      <c r="B298" s="27" t="s">
        <v>10</v>
      </c>
      <c r="C298" s="30">
        <f t="shared" si="12"/>
        <v>13491</v>
      </c>
      <c r="D298" s="26"/>
      <c r="E298" s="30">
        <v>11973</v>
      </c>
      <c r="F298" s="26"/>
      <c r="G298" s="30">
        <v>0</v>
      </c>
      <c r="H298" s="26"/>
      <c r="I298" s="30">
        <v>1518</v>
      </c>
      <c r="J298" s="26"/>
      <c r="K298" s="31">
        <v>0</v>
      </c>
      <c r="L298" s="26"/>
      <c r="M298" s="30">
        <v>0</v>
      </c>
      <c r="N298" s="26"/>
      <c r="O298" s="31">
        <v>0</v>
      </c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</row>
    <row r="299" spans="1:256" s="29" customFormat="1" ht="13.5" customHeight="1">
      <c r="A299" s="26" t="s">
        <v>210</v>
      </c>
      <c r="B299" s="27" t="s">
        <v>10</v>
      </c>
      <c r="C299" s="30">
        <f t="shared" si="12"/>
        <v>967424</v>
      </c>
      <c r="D299" s="26"/>
      <c r="E299" s="30">
        <f>SUM(E292:E298)</f>
        <v>355214</v>
      </c>
      <c r="F299" s="26"/>
      <c r="G299" s="30">
        <f>SUM(G292:G298)</f>
        <v>28930</v>
      </c>
      <c r="H299" s="26"/>
      <c r="I299" s="30">
        <f>SUM(I292:I298)</f>
        <v>97838</v>
      </c>
      <c r="J299" s="26"/>
      <c r="K299" s="30">
        <f>SUM(K292:K298)</f>
        <v>24118</v>
      </c>
      <c r="L299" s="26"/>
      <c r="M299" s="30">
        <f>SUM(M292:M298)</f>
        <v>356165</v>
      </c>
      <c r="N299" s="26"/>
      <c r="O299" s="30">
        <f>SUM(O292:O298)</f>
        <v>105159</v>
      </c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</row>
    <row r="300" spans="1:256" s="29" customFormat="1" ht="13.5" customHeight="1">
      <c r="A300" s="26"/>
      <c r="B300" s="27" t="s">
        <v>10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</row>
    <row r="301" spans="1:256" s="29" customFormat="1" ht="13.5" customHeight="1">
      <c r="A301" s="26" t="s">
        <v>263</v>
      </c>
      <c r="B301" s="27" t="s">
        <v>10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</row>
    <row r="302" spans="1:256" s="29" customFormat="1" ht="13.5" customHeight="1">
      <c r="A302" s="26" t="s">
        <v>105</v>
      </c>
      <c r="B302" s="27" t="s">
        <v>10</v>
      </c>
      <c r="C302" s="26">
        <f>SUM(E302:O302)</f>
        <v>3939</v>
      </c>
      <c r="D302" s="26"/>
      <c r="E302" s="26">
        <v>3022</v>
      </c>
      <c r="F302" s="26"/>
      <c r="G302" s="32">
        <v>0</v>
      </c>
      <c r="H302" s="26"/>
      <c r="I302" s="26">
        <v>917</v>
      </c>
      <c r="J302" s="26"/>
      <c r="K302" s="32">
        <v>0</v>
      </c>
      <c r="L302" s="26"/>
      <c r="M302" s="32">
        <v>0</v>
      </c>
      <c r="N302" s="26"/>
      <c r="O302" s="32">
        <v>0</v>
      </c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</row>
    <row r="303" spans="1:256" s="29" customFormat="1" ht="13.5" customHeight="1">
      <c r="A303" s="26" t="s">
        <v>48</v>
      </c>
      <c r="B303" s="27"/>
      <c r="C303" s="26">
        <f>SUM(E303:O303)</f>
        <v>361</v>
      </c>
      <c r="D303" s="26"/>
      <c r="E303" s="26">
        <v>0</v>
      </c>
      <c r="F303" s="26"/>
      <c r="G303" s="32">
        <v>0</v>
      </c>
      <c r="H303" s="26"/>
      <c r="I303" s="26">
        <v>0</v>
      </c>
      <c r="J303" s="26"/>
      <c r="K303" s="32">
        <v>0</v>
      </c>
      <c r="L303" s="26"/>
      <c r="M303" s="32">
        <v>361</v>
      </c>
      <c r="N303" s="26"/>
      <c r="O303" s="32">
        <v>0</v>
      </c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  <c r="IV303" s="26"/>
    </row>
    <row r="304" spans="1:256" s="39" customFormat="1" ht="13.5" customHeight="1">
      <c r="A304" s="26" t="s">
        <v>27</v>
      </c>
      <c r="B304" s="27"/>
      <c r="C304" s="26">
        <f>SUM(E304:O304)</f>
        <v>2485</v>
      </c>
      <c r="D304" s="26"/>
      <c r="E304" s="26">
        <v>1906</v>
      </c>
      <c r="F304" s="26"/>
      <c r="G304" s="32">
        <v>0</v>
      </c>
      <c r="H304" s="26"/>
      <c r="I304" s="26">
        <v>579</v>
      </c>
      <c r="J304" s="26"/>
      <c r="K304" s="32">
        <v>0</v>
      </c>
      <c r="L304" s="26"/>
      <c r="M304" s="32">
        <v>0</v>
      </c>
      <c r="N304" s="26"/>
      <c r="O304" s="32">
        <v>0</v>
      </c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  <c r="IQ304" s="28"/>
      <c r="IR304" s="28"/>
      <c r="IS304" s="28"/>
      <c r="IT304" s="28"/>
      <c r="IU304" s="28"/>
      <c r="IV304" s="28"/>
    </row>
    <row r="305" spans="1:256" s="29" customFormat="1" ht="13.5" customHeight="1">
      <c r="A305" s="29" t="s">
        <v>92</v>
      </c>
      <c r="B305" s="27" t="s">
        <v>10</v>
      </c>
      <c r="C305" s="30">
        <f>SUM(E305:O305)</f>
        <v>21123</v>
      </c>
      <c r="D305" s="26"/>
      <c r="E305" s="30">
        <v>0</v>
      </c>
      <c r="F305" s="26"/>
      <c r="G305" s="31">
        <v>0</v>
      </c>
      <c r="H305" s="26"/>
      <c r="I305" s="30">
        <v>0</v>
      </c>
      <c r="J305" s="26"/>
      <c r="K305" s="31">
        <v>0</v>
      </c>
      <c r="L305" s="26"/>
      <c r="M305" s="31">
        <v>21123</v>
      </c>
      <c r="N305" s="26"/>
      <c r="O305" s="31">
        <v>0</v>
      </c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</row>
    <row r="306" spans="1:256" s="29" customFormat="1" ht="13.5" customHeight="1">
      <c r="A306" s="26" t="s">
        <v>212</v>
      </c>
      <c r="B306" s="27" t="s">
        <v>10</v>
      </c>
      <c r="C306" s="30">
        <f>SUM(E306:O306)</f>
        <v>27908</v>
      </c>
      <c r="D306" s="26"/>
      <c r="E306" s="30">
        <f>SUM(E302:E305)</f>
        <v>4928</v>
      </c>
      <c r="F306" s="26"/>
      <c r="G306" s="30">
        <f>SUM(G302:G305)</f>
        <v>0</v>
      </c>
      <c r="H306" s="26"/>
      <c r="I306" s="30">
        <f>SUM(I302:I305)</f>
        <v>1496</v>
      </c>
      <c r="J306" s="26"/>
      <c r="K306" s="30">
        <f>SUM(K302:K305)</f>
        <v>0</v>
      </c>
      <c r="L306" s="26"/>
      <c r="M306" s="30">
        <f>SUM(M302:M305)</f>
        <v>21484</v>
      </c>
      <c r="N306" s="26"/>
      <c r="O306" s="30">
        <f>SUM(O302:O305)</f>
        <v>0</v>
      </c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1:256" s="29" customFormat="1" ht="13.5" customHeight="1">
      <c r="A307" s="26"/>
      <c r="B307" s="27" t="s">
        <v>10</v>
      </c>
      <c r="C307" s="26"/>
      <c r="D307" s="26"/>
      <c r="E307" s="26"/>
      <c r="F307" s="26"/>
      <c r="G307" s="26"/>
      <c r="H307" s="26"/>
      <c r="I307" s="26"/>
      <c r="J307" s="26"/>
      <c r="K307" s="32"/>
      <c r="L307" s="26"/>
      <c r="M307" s="26"/>
      <c r="N307" s="26"/>
      <c r="O307" s="32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</row>
    <row r="308" spans="1:256" s="29" customFormat="1" ht="13.5" customHeight="1">
      <c r="A308" s="26" t="s">
        <v>264</v>
      </c>
      <c r="B308" s="27" t="s">
        <v>10</v>
      </c>
      <c r="C308" s="26" t="s">
        <v>11</v>
      </c>
      <c r="D308" s="26"/>
      <c r="E308" s="26" t="s">
        <v>11</v>
      </c>
      <c r="F308" s="26" t="s">
        <v>11</v>
      </c>
      <c r="G308" s="26" t="s">
        <v>11</v>
      </c>
      <c r="H308" s="26" t="s">
        <v>11</v>
      </c>
      <c r="I308" s="26" t="s">
        <v>11</v>
      </c>
      <c r="J308" s="26" t="s">
        <v>11</v>
      </c>
      <c r="K308" s="26" t="s">
        <v>11</v>
      </c>
      <c r="L308" s="26" t="s">
        <v>11</v>
      </c>
      <c r="M308" s="26" t="s">
        <v>11</v>
      </c>
      <c r="N308" s="26" t="s">
        <v>11</v>
      </c>
      <c r="O308" s="26" t="s">
        <v>11</v>
      </c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</row>
    <row r="309" spans="1:256" s="29" customFormat="1" ht="13.5" customHeight="1">
      <c r="A309" s="26" t="s">
        <v>51</v>
      </c>
      <c r="B309" s="27"/>
      <c r="C309" s="28">
        <f>SUM(E309:O309)</f>
        <v>38492</v>
      </c>
      <c r="D309" s="26"/>
      <c r="E309" s="26">
        <v>7500</v>
      </c>
      <c r="F309" s="26"/>
      <c r="G309" s="26">
        <v>979</v>
      </c>
      <c r="H309" s="26"/>
      <c r="I309" s="26">
        <v>1062</v>
      </c>
      <c r="J309" s="26"/>
      <c r="K309" s="26">
        <v>4140</v>
      </c>
      <c r="L309" s="26"/>
      <c r="M309" s="26">
        <v>23597</v>
      </c>
      <c r="N309" s="26"/>
      <c r="O309" s="26">
        <v>1214</v>
      </c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</row>
    <row r="310" spans="1:256" s="29" customFormat="1" ht="13.5" customHeight="1">
      <c r="A310" s="26" t="s">
        <v>245</v>
      </c>
      <c r="B310" s="27" t="s">
        <v>10</v>
      </c>
      <c r="C310" s="26">
        <f>SUM(E310:O310)</f>
        <v>215789</v>
      </c>
      <c r="D310" s="26"/>
      <c r="E310" s="26">
        <v>95287</v>
      </c>
      <c r="F310" s="26"/>
      <c r="G310" s="26">
        <v>33879</v>
      </c>
      <c r="H310" s="26"/>
      <c r="I310" s="26">
        <v>35102</v>
      </c>
      <c r="J310" s="26"/>
      <c r="K310" s="26">
        <v>2660</v>
      </c>
      <c r="L310" s="26"/>
      <c r="M310" s="26">
        <v>48861</v>
      </c>
      <c r="N310" s="26"/>
      <c r="O310" s="32">
        <v>0</v>
      </c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</row>
    <row r="311" spans="1:256" s="29" customFormat="1" ht="13.5" customHeight="1">
      <c r="A311" s="26" t="s">
        <v>52</v>
      </c>
      <c r="B311" s="27"/>
      <c r="C311" s="30">
        <f>SUM(E311:O311)</f>
        <v>28819</v>
      </c>
      <c r="D311" s="26"/>
      <c r="E311" s="30">
        <v>16250</v>
      </c>
      <c r="F311" s="26"/>
      <c r="G311" s="30">
        <v>21800</v>
      </c>
      <c r="H311" s="26"/>
      <c r="I311" s="30">
        <v>8777</v>
      </c>
      <c r="J311" s="26"/>
      <c r="K311" s="30">
        <v>648</v>
      </c>
      <c r="L311" s="26"/>
      <c r="M311" s="30">
        <v>-23885</v>
      </c>
      <c r="N311" s="26"/>
      <c r="O311" s="31">
        <v>5229</v>
      </c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</row>
    <row r="312" spans="1:256" s="29" customFormat="1" ht="13.5" customHeight="1">
      <c r="A312" s="26" t="s">
        <v>208</v>
      </c>
      <c r="B312" s="27" t="s">
        <v>10</v>
      </c>
      <c r="C312" s="30">
        <f>SUM(E312:O312)</f>
        <v>283100</v>
      </c>
      <c r="D312" s="26"/>
      <c r="E312" s="30">
        <f>SUM(E309:E311)</f>
        <v>119037</v>
      </c>
      <c r="F312" s="26"/>
      <c r="G312" s="30">
        <f>SUM(G309:G311)</f>
        <v>56658</v>
      </c>
      <c r="H312" s="26"/>
      <c r="I312" s="30">
        <f>SUM(I309:I311)</f>
        <v>44941</v>
      </c>
      <c r="J312" s="26"/>
      <c r="K312" s="30">
        <f>SUM(K309:K311)</f>
        <v>7448</v>
      </c>
      <c r="L312" s="26"/>
      <c r="M312" s="30">
        <f>SUM(M309:M311)</f>
        <v>48573</v>
      </c>
      <c r="N312" s="26"/>
      <c r="O312" s="30">
        <f>SUM(O309:O311)</f>
        <v>6443</v>
      </c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</row>
    <row r="313" spans="1:256" s="29" customFormat="1" ht="13.5" customHeight="1">
      <c r="A313" s="26"/>
      <c r="B313" s="27"/>
      <c r="C313" s="28"/>
      <c r="D313" s="26"/>
      <c r="E313" s="28"/>
      <c r="F313" s="26"/>
      <c r="G313" s="28"/>
      <c r="H313" s="26"/>
      <c r="I313" s="28"/>
      <c r="J313" s="26"/>
      <c r="K313" s="28"/>
      <c r="L313" s="26"/>
      <c r="M313" s="28"/>
      <c r="N313" s="26"/>
      <c r="O313" s="28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</row>
    <row r="314" spans="1:256" s="29" customFormat="1" ht="13.5" customHeight="1">
      <c r="A314" s="26" t="s">
        <v>242</v>
      </c>
      <c r="B314" s="27"/>
      <c r="C314" s="30">
        <f>SUM(E314:O314)</f>
        <v>106763</v>
      </c>
      <c r="D314" s="26"/>
      <c r="E314" s="30">
        <v>34089</v>
      </c>
      <c r="F314" s="26"/>
      <c r="G314" s="30">
        <v>0</v>
      </c>
      <c r="H314" s="26"/>
      <c r="I314" s="30">
        <v>11189</v>
      </c>
      <c r="J314" s="26"/>
      <c r="K314" s="30">
        <v>135</v>
      </c>
      <c r="L314" s="26"/>
      <c r="M314" s="30">
        <v>61350</v>
      </c>
      <c r="N314" s="26"/>
      <c r="O314" s="30">
        <v>0</v>
      </c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</row>
    <row r="315" spans="1:256" s="29" customFormat="1" ht="13.5" customHeight="1">
      <c r="A315" s="26"/>
      <c r="B315" s="27"/>
      <c r="C315" s="28"/>
      <c r="D315" s="26"/>
      <c r="E315" s="28"/>
      <c r="F315" s="26"/>
      <c r="G315" s="28"/>
      <c r="H315" s="26"/>
      <c r="I315" s="28"/>
      <c r="J315" s="26"/>
      <c r="K315" s="28"/>
      <c r="L315" s="26"/>
      <c r="M315" s="28"/>
      <c r="N315" s="26"/>
      <c r="O315" s="28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</row>
    <row r="316" spans="1:256" s="29" customFormat="1" ht="13.5" customHeight="1">
      <c r="A316" s="26" t="s">
        <v>94</v>
      </c>
      <c r="B316" s="27"/>
      <c r="C316" s="30">
        <f>SUM(E316:O316)</f>
        <v>346410</v>
      </c>
      <c r="D316" s="26"/>
      <c r="E316" s="30">
        <v>203279</v>
      </c>
      <c r="F316" s="26"/>
      <c r="G316" s="30">
        <v>15906</v>
      </c>
      <c r="H316" s="26"/>
      <c r="I316" s="30">
        <v>64043</v>
      </c>
      <c r="J316" s="26"/>
      <c r="K316" s="30">
        <v>14704</v>
      </c>
      <c r="L316" s="26"/>
      <c r="M316" s="30">
        <v>46970</v>
      </c>
      <c r="N316" s="26"/>
      <c r="O316" s="30">
        <v>1508</v>
      </c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  <c r="IV316" s="26"/>
    </row>
    <row r="317" spans="1:256" s="29" customFormat="1" ht="13.5" customHeight="1">
      <c r="A317" s="26"/>
      <c r="B317" s="27" t="s">
        <v>10</v>
      </c>
      <c r="C317" s="40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</row>
    <row r="318" spans="1:256" s="29" customFormat="1" ht="13.5" customHeight="1">
      <c r="A318" s="26" t="s">
        <v>294</v>
      </c>
      <c r="B318" s="27"/>
      <c r="C318" s="30">
        <f>SUM(E318:O318)</f>
        <v>1056</v>
      </c>
      <c r="D318" s="26"/>
      <c r="E318" s="30">
        <v>0</v>
      </c>
      <c r="F318" s="26"/>
      <c r="G318" s="30">
        <v>1056</v>
      </c>
      <c r="H318" s="26"/>
      <c r="I318" s="30">
        <v>0</v>
      </c>
      <c r="J318" s="26"/>
      <c r="K318" s="30">
        <v>0</v>
      </c>
      <c r="L318" s="26"/>
      <c r="M318" s="30">
        <v>0</v>
      </c>
      <c r="N318" s="26"/>
      <c r="O318" s="30">
        <v>0</v>
      </c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</row>
    <row r="319" spans="1:256" s="29" customFormat="1" ht="13.5" customHeight="1">
      <c r="A319" s="26"/>
      <c r="B319" s="27"/>
      <c r="C319" s="28"/>
      <c r="D319" s="26"/>
      <c r="E319" s="28"/>
      <c r="F319" s="26"/>
      <c r="G319" s="28"/>
      <c r="H319" s="26"/>
      <c r="I319" s="28"/>
      <c r="J319" s="26"/>
      <c r="K319" s="28"/>
      <c r="L319" s="26"/>
      <c r="M319" s="28"/>
      <c r="N319" s="26"/>
      <c r="O319" s="28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</row>
    <row r="320" spans="1:256" s="29" customFormat="1" ht="13.5" customHeight="1">
      <c r="A320" s="26" t="s">
        <v>266</v>
      </c>
      <c r="B320" s="27" t="s">
        <v>10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</row>
    <row r="321" spans="1:256" s="29" customFormat="1" ht="13.5" customHeight="1">
      <c r="A321" s="26" t="s">
        <v>106</v>
      </c>
      <c r="B321" s="27" t="s">
        <v>10</v>
      </c>
      <c r="C321" s="30">
        <f>SUM(E321:O321)</f>
        <v>101799</v>
      </c>
      <c r="D321" s="26"/>
      <c r="E321" s="30">
        <v>37827</v>
      </c>
      <c r="F321" s="26"/>
      <c r="G321" s="31">
        <v>0</v>
      </c>
      <c r="H321" s="26"/>
      <c r="I321" s="30">
        <v>11481</v>
      </c>
      <c r="J321" s="26"/>
      <c r="K321" s="31">
        <v>3341</v>
      </c>
      <c r="L321" s="26"/>
      <c r="M321" s="31">
        <v>49150</v>
      </c>
      <c r="N321" s="26"/>
      <c r="O321" s="31">
        <v>0</v>
      </c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</row>
    <row r="322" spans="1:256" s="29" customFormat="1" ht="13.5" customHeight="1">
      <c r="A322" s="26"/>
      <c r="B322" s="27" t="s">
        <v>10</v>
      </c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</row>
    <row r="323" spans="1:256" s="29" customFormat="1" ht="13.5" customHeight="1">
      <c r="A323" s="26" t="s">
        <v>267</v>
      </c>
      <c r="B323" s="27" t="s">
        <v>10</v>
      </c>
      <c r="C323" s="26" t="s">
        <v>10</v>
      </c>
      <c r="D323" s="26"/>
      <c r="E323" s="26" t="s">
        <v>10</v>
      </c>
      <c r="F323" s="26" t="s">
        <v>10</v>
      </c>
      <c r="G323" s="26" t="s">
        <v>10</v>
      </c>
      <c r="H323" s="26" t="s">
        <v>10</v>
      </c>
      <c r="I323" s="26" t="s">
        <v>10</v>
      </c>
      <c r="J323" s="26" t="s">
        <v>10</v>
      </c>
      <c r="K323" s="26" t="s">
        <v>10</v>
      </c>
      <c r="L323" s="26" t="s">
        <v>10</v>
      </c>
      <c r="M323" s="26" t="s">
        <v>10</v>
      </c>
      <c r="N323" s="26" t="s">
        <v>10</v>
      </c>
      <c r="O323" s="26" t="s">
        <v>10</v>
      </c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</row>
    <row r="324" spans="1:256" s="29" customFormat="1" ht="13.5" customHeight="1">
      <c r="A324" s="26" t="s">
        <v>27</v>
      </c>
      <c r="B324" s="27"/>
      <c r="C324" s="30">
        <f>SUM(E324:O324)</f>
        <v>209608</v>
      </c>
      <c r="D324" s="26"/>
      <c r="E324" s="30">
        <v>155546</v>
      </c>
      <c r="F324" s="26"/>
      <c r="G324" s="31">
        <v>0</v>
      </c>
      <c r="H324" s="26"/>
      <c r="I324" s="30">
        <v>47209</v>
      </c>
      <c r="J324" s="26"/>
      <c r="K324" s="31">
        <v>3887</v>
      </c>
      <c r="L324" s="26"/>
      <c r="M324" s="31">
        <v>2966</v>
      </c>
      <c r="N324" s="26"/>
      <c r="O324" s="31">
        <v>0</v>
      </c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</row>
    <row r="325" spans="1:256" s="29" customFormat="1" ht="13.5" customHeight="1">
      <c r="A325" s="26"/>
      <c r="B325" s="27" t="s">
        <v>10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  <c r="IV325" s="26"/>
    </row>
    <row r="326" spans="1:256" s="29" customFormat="1" ht="13.5" customHeight="1">
      <c r="A326" s="26" t="s">
        <v>268</v>
      </c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  <c r="IV326" s="26"/>
    </row>
    <row r="327" spans="1:256" s="29" customFormat="1" ht="13.5" customHeight="1">
      <c r="A327" s="26" t="s">
        <v>312</v>
      </c>
      <c r="B327" s="27"/>
      <c r="C327" s="45">
        <f>SUM(E327:O327)</f>
        <v>6114</v>
      </c>
      <c r="D327" s="26"/>
      <c r="E327" s="26">
        <v>4690</v>
      </c>
      <c r="F327" s="26"/>
      <c r="G327" s="26">
        <v>0</v>
      </c>
      <c r="H327" s="26"/>
      <c r="I327" s="26">
        <v>1424</v>
      </c>
      <c r="J327" s="26"/>
      <c r="K327" s="26">
        <v>0</v>
      </c>
      <c r="L327" s="26"/>
      <c r="M327" s="26">
        <v>0</v>
      </c>
      <c r="N327" s="26"/>
      <c r="O327" s="26">
        <v>0</v>
      </c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  <c r="IV327" s="26"/>
    </row>
    <row r="328" spans="1:256" s="29" customFormat="1" ht="13.5" customHeight="1">
      <c r="A328" s="26" t="s">
        <v>351</v>
      </c>
      <c r="B328" s="27"/>
      <c r="C328" s="44">
        <f>SUM(E328:O328)</f>
        <v>184525</v>
      </c>
      <c r="D328" s="26"/>
      <c r="E328" s="30">
        <v>0</v>
      </c>
      <c r="F328" s="26"/>
      <c r="G328" s="44">
        <v>9957</v>
      </c>
      <c r="H328" s="26"/>
      <c r="I328" s="44">
        <v>3022</v>
      </c>
      <c r="J328" s="26"/>
      <c r="K328" s="44">
        <v>0</v>
      </c>
      <c r="L328" s="26"/>
      <c r="M328" s="44">
        <v>171546</v>
      </c>
      <c r="N328" s="26"/>
      <c r="O328" s="30">
        <v>0</v>
      </c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  <c r="IV328" s="26"/>
    </row>
    <row r="329" spans="1:256" s="29" customFormat="1" ht="13.5" customHeight="1">
      <c r="A329" s="26" t="s">
        <v>204</v>
      </c>
      <c r="B329" s="27" t="s">
        <v>10</v>
      </c>
      <c r="C329" s="30">
        <f>SUM(E329:O329)</f>
        <v>190639</v>
      </c>
      <c r="D329" s="26"/>
      <c r="E329" s="31">
        <f>SUM(E327:E328)</f>
        <v>4690</v>
      </c>
      <c r="F329" s="34"/>
      <c r="G329" s="31">
        <f aca="true" t="shared" si="13" ref="G329:O329">SUM(G327:G328)</f>
        <v>9957</v>
      </c>
      <c r="H329" s="34"/>
      <c r="I329" s="31">
        <f t="shared" si="13"/>
        <v>4446</v>
      </c>
      <c r="J329" s="34"/>
      <c r="K329" s="31">
        <f t="shared" si="13"/>
        <v>0</v>
      </c>
      <c r="L329" s="34"/>
      <c r="M329" s="31">
        <f t="shared" si="13"/>
        <v>171546</v>
      </c>
      <c r="N329" s="34"/>
      <c r="O329" s="31">
        <f t="shared" si="13"/>
        <v>0</v>
      </c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  <c r="IV329" s="26"/>
    </row>
    <row r="330" spans="1:256" s="29" customFormat="1" ht="13.5" customHeight="1">
      <c r="A330" s="26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  <c r="IV330" s="26"/>
    </row>
    <row r="331" spans="1:256" s="29" customFormat="1" ht="13.5" customHeight="1">
      <c r="A331" s="26" t="s">
        <v>107</v>
      </c>
      <c r="B331" s="27" t="s">
        <v>10</v>
      </c>
      <c r="C331" s="30">
        <f>SUM(E331:O331)</f>
        <v>2750</v>
      </c>
      <c r="D331" s="26"/>
      <c r="E331" s="31">
        <v>0</v>
      </c>
      <c r="F331" s="26"/>
      <c r="G331" s="31">
        <v>0</v>
      </c>
      <c r="H331" s="26"/>
      <c r="I331" s="31">
        <v>0</v>
      </c>
      <c r="J331" s="26"/>
      <c r="K331" s="31">
        <v>0</v>
      </c>
      <c r="L331" s="26"/>
      <c r="M331" s="30">
        <v>2750</v>
      </c>
      <c r="N331" s="26"/>
      <c r="O331" s="31">
        <v>0</v>
      </c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  <c r="IV331" s="26"/>
    </row>
    <row r="332" spans="1:256" s="29" customFormat="1" ht="13.5" customHeight="1">
      <c r="A332" s="26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  <c r="IV332" s="26"/>
    </row>
    <row r="333" spans="1:256" s="29" customFormat="1" ht="13.5" customHeight="1">
      <c r="A333" s="26" t="s">
        <v>108</v>
      </c>
      <c r="B333" s="27" t="s">
        <v>10</v>
      </c>
      <c r="C333" s="30">
        <f>SUM(E333:O333)</f>
        <v>636768</v>
      </c>
      <c r="D333" s="26"/>
      <c r="E333" s="30">
        <v>301938</v>
      </c>
      <c r="F333" s="26"/>
      <c r="G333" s="30">
        <v>93127</v>
      </c>
      <c r="H333" s="26"/>
      <c r="I333" s="30">
        <v>69878</v>
      </c>
      <c r="J333" s="26"/>
      <c r="K333" s="30">
        <v>14308</v>
      </c>
      <c r="L333" s="26"/>
      <c r="M333" s="30">
        <v>122496</v>
      </c>
      <c r="N333" s="26"/>
      <c r="O333" s="30">
        <v>35021</v>
      </c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  <c r="IV333" s="26"/>
    </row>
    <row r="334" spans="1:256" s="29" customFormat="1" ht="13.5" customHeight="1">
      <c r="A334" s="26"/>
      <c r="B334" s="27"/>
      <c r="C334" s="28"/>
      <c r="D334" s="26"/>
      <c r="E334" s="28"/>
      <c r="F334" s="26"/>
      <c r="G334" s="28"/>
      <c r="H334" s="26"/>
      <c r="I334" s="28"/>
      <c r="J334" s="26"/>
      <c r="K334" s="28"/>
      <c r="L334" s="26"/>
      <c r="M334" s="28"/>
      <c r="N334" s="26"/>
      <c r="O334" s="28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  <c r="IV334" s="26"/>
    </row>
    <row r="335" spans="1:256" s="29" customFormat="1" ht="13.5" customHeight="1">
      <c r="A335" s="26" t="s">
        <v>349</v>
      </c>
      <c r="B335" s="27" t="s">
        <v>10</v>
      </c>
      <c r="C335" s="47">
        <f>SUM(E335:O335)</f>
        <v>35648</v>
      </c>
      <c r="D335" s="26"/>
      <c r="E335" s="47">
        <v>25722</v>
      </c>
      <c r="F335" s="26"/>
      <c r="G335" s="47">
        <v>1626</v>
      </c>
      <c r="H335" s="26"/>
      <c r="I335" s="47">
        <v>8300</v>
      </c>
      <c r="J335" s="26"/>
      <c r="K335" s="47">
        <v>0</v>
      </c>
      <c r="L335" s="26"/>
      <c r="M335" s="47">
        <v>0</v>
      </c>
      <c r="N335" s="26"/>
      <c r="O335" s="47">
        <v>0</v>
      </c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  <c r="IV335" s="26"/>
    </row>
    <row r="336" spans="1:256" s="29" customFormat="1" ht="13.5" customHeight="1">
      <c r="A336" s="26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</row>
    <row r="337" spans="1:256" s="29" customFormat="1" ht="13.5" customHeight="1">
      <c r="A337" s="26" t="s">
        <v>269</v>
      </c>
      <c r="B337" s="27" t="s">
        <v>10</v>
      </c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  <c r="IV337" s="26"/>
    </row>
    <row r="338" spans="1:256" s="29" customFormat="1" ht="13.5" customHeight="1">
      <c r="A338" s="26" t="s">
        <v>76</v>
      </c>
      <c r="B338" s="27" t="s">
        <v>10</v>
      </c>
      <c r="C338" s="26">
        <f>SUM(E338:O338)</f>
        <v>8500</v>
      </c>
      <c r="D338" s="26"/>
      <c r="E338" s="32">
        <v>0</v>
      </c>
      <c r="F338" s="26"/>
      <c r="G338" s="32">
        <v>0</v>
      </c>
      <c r="H338" s="26"/>
      <c r="I338" s="32">
        <v>0</v>
      </c>
      <c r="J338" s="26"/>
      <c r="K338" s="32">
        <v>0</v>
      </c>
      <c r="L338" s="26"/>
      <c r="M338" s="26">
        <v>8500</v>
      </c>
      <c r="N338" s="26"/>
      <c r="O338" s="32">
        <v>0</v>
      </c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</row>
    <row r="339" spans="1:256" s="29" customFormat="1" ht="13.5" customHeight="1">
      <c r="A339" s="26" t="s">
        <v>314</v>
      </c>
      <c r="B339" s="27" t="s">
        <v>10</v>
      </c>
      <c r="C339" s="30">
        <f>SUM(E339:O339)</f>
        <v>9465</v>
      </c>
      <c r="D339" s="26"/>
      <c r="E339" s="31">
        <v>0</v>
      </c>
      <c r="F339" s="26"/>
      <c r="G339" s="31">
        <v>0</v>
      </c>
      <c r="H339" s="26"/>
      <c r="I339" s="31">
        <v>0</v>
      </c>
      <c r="J339" s="26"/>
      <c r="K339" s="31">
        <v>0</v>
      </c>
      <c r="L339" s="26"/>
      <c r="M339" s="30">
        <v>9465</v>
      </c>
      <c r="N339" s="26"/>
      <c r="O339" s="31">
        <v>0</v>
      </c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</row>
    <row r="340" spans="1:256" s="29" customFormat="1" ht="13.5" customHeight="1">
      <c r="A340" s="26" t="s">
        <v>203</v>
      </c>
      <c r="B340" s="27" t="s">
        <v>10</v>
      </c>
      <c r="C340" s="30">
        <f>SUM(E340:O340)</f>
        <v>17965</v>
      </c>
      <c r="D340" s="26"/>
      <c r="E340" s="30">
        <f>SUM(E338:E339)</f>
        <v>0</v>
      </c>
      <c r="F340" s="26"/>
      <c r="G340" s="30">
        <f>SUM(G338:G339)</f>
        <v>0</v>
      </c>
      <c r="H340" s="26"/>
      <c r="I340" s="30">
        <f>SUM(I338:I339)</f>
        <v>0</v>
      </c>
      <c r="J340" s="26"/>
      <c r="K340" s="30">
        <f>SUM(K338:K339)</f>
        <v>0</v>
      </c>
      <c r="L340" s="26"/>
      <c r="M340" s="30">
        <f>SUM(M338:M339)</f>
        <v>17965</v>
      </c>
      <c r="N340" s="26"/>
      <c r="O340" s="30">
        <f>SUM(O338:O339)</f>
        <v>0</v>
      </c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  <c r="IV340" s="26"/>
    </row>
    <row r="341" spans="1:256" s="29" customFormat="1" ht="13.5" customHeight="1">
      <c r="A341" s="26"/>
      <c r="B341" s="27" t="s">
        <v>10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</row>
    <row r="342" spans="1:256" s="29" customFormat="1" ht="13.5" customHeight="1">
      <c r="A342" s="26" t="s">
        <v>270</v>
      </c>
      <c r="B342" s="27" t="s">
        <v>10</v>
      </c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  <c r="IV342" s="26"/>
    </row>
    <row r="343" spans="1:256" s="29" customFormat="1" ht="13.5" customHeight="1">
      <c r="A343" s="29" t="s">
        <v>286</v>
      </c>
      <c r="B343" s="27" t="s">
        <v>10</v>
      </c>
      <c r="C343" s="30">
        <f>SUM(E343:O343)</f>
        <v>4383</v>
      </c>
      <c r="D343" s="26"/>
      <c r="E343" s="31">
        <v>0</v>
      </c>
      <c r="F343" s="26"/>
      <c r="G343" s="30">
        <v>0</v>
      </c>
      <c r="H343" s="26"/>
      <c r="I343" s="31">
        <v>4383</v>
      </c>
      <c r="J343" s="26"/>
      <c r="K343" s="31">
        <v>0</v>
      </c>
      <c r="L343" s="26"/>
      <c r="M343" s="31">
        <v>0</v>
      </c>
      <c r="N343" s="26"/>
      <c r="O343" s="31">
        <v>0</v>
      </c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  <c r="IV343" s="26"/>
    </row>
    <row r="344" spans="2:256" s="29" customFormat="1" ht="13.5" customHeight="1">
      <c r="B344" s="27"/>
      <c r="C344" s="28"/>
      <c r="D344" s="26"/>
      <c r="E344" s="34"/>
      <c r="F344" s="26"/>
      <c r="G344" s="28"/>
      <c r="H344" s="26"/>
      <c r="I344" s="34"/>
      <c r="J344" s="26"/>
      <c r="K344" s="34"/>
      <c r="L344" s="26"/>
      <c r="M344" s="34"/>
      <c r="N344" s="26"/>
      <c r="O344" s="34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  <c r="IV344" s="26"/>
    </row>
    <row r="345" spans="1:256" s="29" customFormat="1" ht="13.5" customHeight="1">
      <c r="A345" s="29" t="s">
        <v>236</v>
      </c>
      <c r="B345" s="27"/>
      <c r="C345" s="30">
        <f>SUM(E345:O345)</f>
        <v>5415579</v>
      </c>
      <c r="D345" s="26"/>
      <c r="E345" s="31">
        <v>526884</v>
      </c>
      <c r="F345" s="26"/>
      <c r="G345" s="31">
        <v>72839</v>
      </c>
      <c r="H345" s="26"/>
      <c r="I345" s="31">
        <v>142370</v>
      </c>
      <c r="J345" s="26"/>
      <c r="K345" s="31">
        <v>80966</v>
      </c>
      <c r="L345" s="26"/>
      <c r="M345" s="31">
        <v>4556405</v>
      </c>
      <c r="N345" s="26"/>
      <c r="O345" s="31">
        <v>36115</v>
      </c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  <c r="IV345" s="26"/>
    </row>
    <row r="346" spans="1:256" s="29" customFormat="1" ht="13.5" customHeight="1">
      <c r="A346" s="28"/>
      <c r="B346" s="38" t="s">
        <v>10</v>
      </c>
      <c r="C346" s="28"/>
      <c r="D346" s="28"/>
      <c r="E346" s="28"/>
      <c r="F346" s="28"/>
      <c r="G346" s="34"/>
      <c r="H346" s="28"/>
      <c r="I346" s="28"/>
      <c r="J346" s="28"/>
      <c r="K346" s="34"/>
      <c r="L346" s="28"/>
      <c r="M346" s="34"/>
      <c r="N346" s="28"/>
      <c r="O346" s="34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</row>
    <row r="347" spans="1:256" s="29" customFormat="1" ht="13.5" customHeight="1">
      <c r="A347" s="26" t="s">
        <v>109</v>
      </c>
      <c r="B347" s="27" t="s">
        <v>10</v>
      </c>
      <c r="C347" s="30">
        <f>SUM(E347:O347)</f>
        <v>3626</v>
      </c>
      <c r="D347" s="26"/>
      <c r="E347" s="31">
        <v>0</v>
      </c>
      <c r="F347" s="26"/>
      <c r="G347" s="30">
        <v>0</v>
      </c>
      <c r="H347" s="26"/>
      <c r="I347" s="31">
        <v>0</v>
      </c>
      <c r="J347" s="26"/>
      <c r="K347" s="31">
        <v>0</v>
      </c>
      <c r="L347" s="26"/>
      <c r="M347" s="30">
        <v>3626</v>
      </c>
      <c r="N347" s="26"/>
      <c r="O347" s="31">
        <v>0</v>
      </c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</row>
    <row r="348" spans="1:256" s="29" customFormat="1" ht="13.5" customHeight="1">
      <c r="A348" s="26"/>
      <c r="B348" s="27" t="s">
        <v>10</v>
      </c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</row>
    <row r="349" spans="1:256" s="29" customFormat="1" ht="13.5" customHeight="1">
      <c r="A349" s="26" t="s">
        <v>110</v>
      </c>
      <c r="B349" s="27" t="s">
        <v>10</v>
      </c>
      <c r="C349" s="30">
        <f>SUM(E349:O349)</f>
        <v>337351</v>
      </c>
      <c r="D349" s="26"/>
      <c r="E349" s="30">
        <v>160468</v>
      </c>
      <c r="F349" s="26"/>
      <c r="G349" s="30">
        <v>4729</v>
      </c>
      <c r="H349" s="26"/>
      <c r="I349" s="30">
        <v>51409</v>
      </c>
      <c r="J349" s="26"/>
      <c r="K349" s="30">
        <v>18217</v>
      </c>
      <c r="L349" s="26"/>
      <c r="M349" s="30">
        <v>102528</v>
      </c>
      <c r="N349" s="26"/>
      <c r="O349" s="31">
        <v>0</v>
      </c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  <c r="IV349" s="26"/>
    </row>
    <row r="350" spans="1:256" s="29" customFormat="1" ht="13.5" customHeight="1">
      <c r="A350" s="26"/>
      <c r="B350" s="27"/>
      <c r="C350" s="28"/>
      <c r="D350" s="26"/>
      <c r="E350" s="28"/>
      <c r="F350" s="26"/>
      <c r="G350" s="28"/>
      <c r="H350" s="26"/>
      <c r="I350" s="28"/>
      <c r="J350" s="26"/>
      <c r="K350" s="28"/>
      <c r="L350" s="26"/>
      <c r="M350" s="28"/>
      <c r="N350" s="26"/>
      <c r="O350" s="34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  <c r="IV350" s="26"/>
    </row>
    <row r="351" spans="1:256" s="29" customFormat="1" ht="13.5" customHeight="1">
      <c r="A351" s="26" t="s">
        <v>333</v>
      </c>
      <c r="B351" s="27"/>
      <c r="C351" s="44">
        <f>SUM(E351:O351)</f>
        <v>28797</v>
      </c>
      <c r="D351" s="26"/>
      <c r="E351" s="44">
        <v>22440</v>
      </c>
      <c r="F351" s="26"/>
      <c r="G351" s="44">
        <v>0</v>
      </c>
      <c r="H351" s="26"/>
      <c r="I351" s="44">
        <v>6811</v>
      </c>
      <c r="J351" s="26"/>
      <c r="K351" s="44">
        <v>0</v>
      </c>
      <c r="L351" s="26"/>
      <c r="M351" s="44">
        <v>-454</v>
      </c>
      <c r="N351" s="26"/>
      <c r="O351" s="44">
        <v>0</v>
      </c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</row>
    <row r="352" spans="1:256" s="29" customFormat="1" ht="13.5" customHeight="1">
      <c r="A352" s="26"/>
      <c r="B352" s="27" t="s">
        <v>10</v>
      </c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  <c r="IV352" s="26"/>
    </row>
    <row r="353" spans="1:256" s="29" customFormat="1" ht="13.5" customHeight="1">
      <c r="A353" s="26" t="s">
        <v>271</v>
      </c>
      <c r="B353" s="27" t="s">
        <v>10</v>
      </c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  <c r="IV353" s="26"/>
    </row>
    <row r="354" spans="1:256" s="29" customFormat="1" ht="13.5" customHeight="1">
      <c r="A354" s="26" t="s">
        <v>116</v>
      </c>
      <c r="B354" s="27"/>
      <c r="C354" s="26">
        <f>SUM(E354:O354)</f>
        <v>9036</v>
      </c>
      <c r="D354" s="26"/>
      <c r="E354" s="26">
        <v>0</v>
      </c>
      <c r="F354" s="26"/>
      <c r="G354" s="26">
        <v>0</v>
      </c>
      <c r="H354" s="26"/>
      <c r="I354" s="26">
        <v>0</v>
      </c>
      <c r="J354" s="26"/>
      <c r="K354" s="26">
        <v>0</v>
      </c>
      <c r="L354" s="26"/>
      <c r="M354" s="26">
        <v>8036</v>
      </c>
      <c r="N354" s="26"/>
      <c r="O354" s="26">
        <v>1000</v>
      </c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  <c r="IV354" s="26"/>
    </row>
    <row r="355" spans="1:256" s="29" customFormat="1" ht="13.5" customHeight="1">
      <c r="A355" s="26" t="s">
        <v>334</v>
      </c>
      <c r="B355" s="27"/>
      <c r="C355" s="26">
        <f>SUM(E355:O355)</f>
        <v>1606580</v>
      </c>
      <c r="D355" s="26"/>
      <c r="E355" s="26">
        <v>854158</v>
      </c>
      <c r="F355" s="26"/>
      <c r="G355" s="26">
        <v>97021</v>
      </c>
      <c r="H355" s="26"/>
      <c r="I355" s="26">
        <v>293892</v>
      </c>
      <c r="J355" s="26"/>
      <c r="K355" s="26">
        <v>10836</v>
      </c>
      <c r="L355" s="26"/>
      <c r="M355" s="26">
        <v>320643</v>
      </c>
      <c r="N355" s="26"/>
      <c r="O355" s="26">
        <v>30030</v>
      </c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  <c r="IV355" s="26"/>
    </row>
    <row r="356" spans="1:256" s="29" customFormat="1" ht="13.5" customHeight="1">
      <c r="A356" s="26" t="s">
        <v>84</v>
      </c>
      <c r="B356" s="27"/>
      <c r="C356" s="26">
        <f>SUM(E356:O356)</f>
        <v>5672</v>
      </c>
      <c r="D356" s="26"/>
      <c r="E356" s="26">
        <v>4371</v>
      </c>
      <c r="F356" s="26"/>
      <c r="G356" s="26">
        <v>0</v>
      </c>
      <c r="H356" s="26"/>
      <c r="I356" s="26">
        <v>1301</v>
      </c>
      <c r="J356" s="26"/>
      <c r="K356" s="26">
        <v>0</v>
      </c>
      <c r="L356" s="26"/>
      <c r="M356" s="26">
        <v>0</v>
      </c>
      <c r="N356" s="26"/>
      <c r="O356" s="26">
        <v>0</v>
      </c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  <c r="IV356" s="26"/>
    </row>
    <row r="357" spans="1:256" s="29" customFormat="1" ht="13.5" customHeight="1">
      <c r="A357" s="26" t="s">
        <v>111</v>
      </c>
      <c r="B357" s="27"/>
      <c r="C357" s="26">
        <f>SUM(E357:O357)</f>
        <v>31447</v>
      </c>
      <c r="D357" s="26"/>
      <c r="E357" s="26">
        <v>0</v>
      </c>
      <c r="F357" s="26"/>
      <c r="G357" s="26">
        <v>0</v>
      </c>
      <c r="H357" s="26"/>
      <c r="I357" s="26">
        <v>0</v>
      </c>
      <c r="J357" s="26"/>
      <c r="K357" s="26">
        <v>0</v>
      </c>
      <c r="L357" s="26"/>
      <c r="M357" s="26">
        <v>31447</v>
      </c>
      <c r="N357" s="26"/>
      <c r="O357" s="26">
        <v>0</v>
      </c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  <c r="IV357" s="26"/>
    </row>
    <row r="358" spans="1:256" s="29" customFormat="1" ht="13.5" customHeight="1">
      <c r="A358" s="26" t="s">
        <v>201</v>
      </c>
      <c r="B358" s="27" t="s">
        <v>10</v>
      </c>
      <c r="C358" s="33">
        <f>SUM(E358:O358)</f>
        <v>1652735</v>
      </c>
      <c r="D358" s="26"/>
      <c r="E358" s="33">
        <f>SUM(E354:E357)</f>
        <v>858529</v>
      </c>
      <c r="F358" s="26"/>
      <c r="G358" s="37">
        <f>SUM(G354:G357)</f>
        <v>97021</v>
      </c>
      <c r="H358" s="26"/>
      <c r="I358" s="33">
        <f>SUM(I354:I357)</f>
        <v>295193</v>
      </c>
      <c r="J358" s="26"/>
      <c r="K358" s="37">
        <f>SUM(K354:K357)</f>
        <v>10836</v>
      </c>
      <c r="L358" s="26"/>
      <c r="M358" s="33">
        <f>SUM(M354:M357)</f>
        <v>360126</v>
      </c>
      <c r="N358" s="26"/>
      <c r="O358" s="37">
        <f>SUM(O354:O357)</f>
        <v>31030</v>
      </c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  <c r="IV358" s="26"/>
    </row>
    <row r="359" spans="1:256" s="29" customFormat="1" ht="13.5" customHeight="1">
      <c r="A359" s="26"/>
      <c r="B359" s="27" t="s">
        <v>10</v>
      </c>
      <c r="C359" s="26"/>
      <c r="D359" s="26"/>
      <c r="E359" s="26"/>
      <c r="F359" s="26"/>
      <c r="G359" s="32"/>
      <c r="H359" s="26"/>
      <c r="I359" s="26"/>
      <c r="J359" s="26"/>
      <c r="K359" s="32"/>
      <c r="L359" s="26"/>
      <c r="M359" s="26"/>
      <c r="N359" s="26"/>
      <c r="O359" s="32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  <c r="IV359" s="26"/>
    </row>
    <row r="360" spans="1:256" s="29" customFormat="1" ht="13.5" customHeight="1">
      <c r="A360" s="26" t="s">
        <v>326</v>
      </c>
      <c r="B360" s="27" t="s">
        <v>10</v>
      </c>
      <c r="C360" s="26"/>
      <c r="D360" s="26"/>
      <c r="E360" s="26"/>
      <c r="F360" s="26"/>
      <c r="G360" s="32"/>
      <c r="H360" s="26"/>
      <c r="I360" s="26"/>
      <c r="J360" s="26"/>
      <c r="K360" s="32"/>
      <c r="L360" s="26"/>
      <c r="M360" s="26"/>
      <c r="N360" s="26"/>
      <c r="O360" s="32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  <c r="IV360" s="26"/>
    </row>
    <row r="361" spans="1:256" s="29" customFormat="1" ht="13.5" customHeight="1">
      <c r="A361" s="26" t="s">
        <v>352</v>
      </c>
      <c r="B361" s="27" t="s">
        <v>10</v>
      </c>
      <c r="C361" s="30">
        <f>SUM(E361:O361)</f>
        <v>11738</v>
      </c>
      <c r="D361" s="26"/>
      <c r="E361" s="31">
        <v>0</v>
      </c>
      <c r="F361" s="26"/>
      <c r="G361" s="30">
        <v>0</v>
      </c>
      <c r="H361" s="26"/>
      <c r="I361" s="31">
        <v>0</v>
      </c>
      <c r="J361" s="26"/>
      <c r="K361" s="31">
        <v>0</v>
      </c>
      <c r="L361" s="26"/>
      <c r="M361" s="30">
        <v>11738</v>
      </c>
      <c r="N361" s="26"/>
      <c r="O361" s="31">
        <v>0</v>
      </c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  <c r="IV361" s="26"/>
    </row>
    <row r="362" spans="1:256" s="29" customFormat="1" ht="13.5" customHeight="1">
      <c r="A362" s="26"/>
      <c r="B362" s="27" t="s">
        <v>10</v>
      </c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  <c r="IV362" s="26"/>
    </row>
    <row r="363" spans="1:256" s="29" customFormat="1" ht="13.5" customHeight="1">
      <c r="A363" s="26" t="s">
        <v>215</v>
      </c>
      <c r="B363" s="27" t="s">
        <v>10</v>
      </c>
      <c r="C363" s="30">
        <f>SUM(E363:O363)</f>
        <v>10459172</v>
      </c>
      <c r="D363" s="26"/>
      <c r="E363" s="30">
        <f>SUM(E361+E358+E351+E349+E347+E345+E343+E340+E333+E331+E324+E321+E318+E316+E314+E312+E306+E299+E289+E284+E329+E335)</f>
        <v>2864624</v>
      </c>
      <c r="F363" s="28"/>
      <c r="G363" s="30">
        <f>SUM(G361+G358+G351+G349+G347+G345+G343+G340+G333+G331+G324+G321+G318+G316+G314+G312+G306+G299+G289+G284+G329+G335)</f>
        <v>382249</v>
      </c>
      <c r="H363" s="28"/>
      <c r="I363" s="30">
        <f>SUM(I361+I358+I351+I349+I347+I345+I343+I340+I333+I331+I324+I321+I318+I316+I314+I312+I306+I299+I289+I284+I329+I335)</f>
        <v>875474</v>
      </c>
      <c r="J363" s="28"/>
      <c r="K363" s="30">
        <f>SUM(K361+K358+K351+K349+K347+K345+K343+K340+K333+K331+K324+K321+K318+K316+K314+K312+K306+K299+K289+K284+K329+K335)</f>
        <v>178519</v>
      </c>
      <c r="L363" s="28"/>
      <c r="M363" s="30">
        <f>SUM(M361+M358+M351+M349+M347+M345+M343+M340+M333+M331+M324+M321+M318+M316+M314+M312+M306+M299+M289+M284+M329+M335)</f>
        <v>5943030</v>
      </c>
      <c r="N363" s="28"/>
      <c r="O363" s="30">
        <f>SUM(O361+O358+O351+O349+O347+O345+O343+O340+O333+O331+O324+O321+O318+O316+O314+O312+O306+O299+O289+O284+O329+O335)</f>
        <v>215276</v>
      </c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  <c r="IV363" s="26"/>
    </row>
    <row r="364" spans="1:256" s="29" customFormat="1" ht="13.5" customHeight="1">
      <c r="A364" s="26"/>
      <c r="B364" s="27" t="s">
        <v>10</v>
      </c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  <c r="IV364" s="26"/>
    </row>
    <row r="365" spans="1:256" s="29" customFormat="1" ht="13.5" customHeight="1">
      <c r="A365" s="26" t="s">
        <v>257</v>
      </c>
      <c r="B365" s="27" t="s">
        <v>10</v>
      </c>
      <c r="C365" s="26" t="s">
        <v>10</v>
      </c>
      <c r="D365" s="26"/>
      <c r="E365" s="26" t="s">
        <v>10</v>
      </c>
      <c r="F365" s="26" t="s">
        <v>10</v>
      </c>
      <c r="G365" s="26" t="s">
        <v>10</v>
      </c>
      <c r="H365" s="26" t="s">
        <v>10</v>
      </c>
      <c r="I365" s="26" t="s">
        <v>10</v>
      </c>
      <c r="J365" s="26" t="s">
        <v>10</v>
      </c>
      <c r="K365" s="26" t="s">
        <v>10</v>
      </c>
      <c r="L365" s="26" t="s">
        <v>10</v>
      </c>
      <c r="M365" s="26" t="s">
        <v>10</v>
      </c>
      <c r="N365" s="26" t="s">
        <v>10</v>
      </c>
      <c r="O365" s="26" t="s">
        <v>10</v>
      </c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  <c r="IV365" s="26"/>
    </row>
    <row r="366" spans="1:256" s="39" customFormat="1" ht="13.5" customHeight="1">
      <c r="A366" s="26" t="s">
        <v>273</v>
      </c>
      <c r="B366" s="27" t="s">
        <v>10</v>
      </c>
      <c r="C366" s="26" t="s">
        <v>10</v>
      </c>
      <c r="D366" s="26"/>
      <c r="E366" s="26" t="s">
        <v>10</v>
      </c>
      <c r="F366" s="26" t="s">
        <v>10</v>
      </c>
      <c r="G366" s="26" t="s">
        <v>10</v>
      </c>
      <c r="H366" s="26" t="s">
        <v>10</v>
      </c>
      <c r="I366" s="26" t="s">
        <v>10</v>
      </c>
      <c r="J366" s="26" t="s">
        <v>10</v>
      </c>
      <c r="K366" s="26" t="s">
        <v>10</v>
      </c>
      <c r="L366" s="26" t="s">
        <v>10</v>
      </c>
      <c r="M366" s="26" t="s">
        <v>10</v>
      </c>
      <c r="N366" s="26" t="s">
        <v>10</v>
      </c>
      <c r="O366" s="26" t="s">
        <v>10</v>
      </c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  <c r="IQ366" s="28"/>
      <c r="IR366" s="28"/>
      <c r="IS366" s="28"/>
      <c r="IT366" s="28"/>
      <c r="IU366" s="28"/>
      <c r="IV366" s="28"/>
    </row>
    <row r="367" spans="1:256" s="29" customFormat="1" ht="13.5" customHeight="1">
      <c r="A367" s="26" t="s">
        <v>112</v>
      </c>
      <c r="B367" s="27" t="s">
        <v>10</v>
      </c>
      <c r="C367" s="26">
        <f>SUM(E367:O367)</f>
        <v>11920719</v>
      </c>
      <c r="D367" s="26"/>
      <c r="E367" s="26">
        <v>3935657</v>
      </c>
      <c r="F367" s="26"/>
      <c r="G367" s="26">
        <v>573524</v>
      </c>
      <c r="H367" s="26"/>
      <c r="I367" s="26">
        <v>1213400</v>
      </c>
      <c r="J367" s="26"/>
      <c r="K367" s="26">
        <v>72550</v>
      </c>
      <c r="L367" s="26"/>
      <c r="M367" s="26">
        <v>1124673</v>
      </c>
      <c r="N367" s="26"/>
      <c r="O367" s="26">
        <v>5000915</v>
      </c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  <c r="IV367" s="26"/>
    </row>
    <row r="368" spans="1:256" s="29" customFormat="1" ht="13.5" customHeight="1">
      <c r="A368" s="26" t="s">
        <v>295</v>
      </c>
      <c r="B368" s="27"/>
      <c r="C368" s="26">
        <f>SUM(E368:O368)</f>
        <v>1594</v>
      </c>
      <c r="D368" s="26"/>
      <c r="E368" s="26">
        <v>0</v>
      </c>
      <c r="F368" s="26"/>
      <c r="G368" s="26">
        <v>1220</v>
      </c>
      <c r="H368" s="26"/>
      <c r="I368" s="26">
        <v>0</v>
      </c>
      <c r="J368" s="26"/>
      <c r="K368" s="26">
        <v>0</v>
      </c>
      <c r="L368" s="26"/>
      <c r="M368" s="26">
        <v>374</v>
      </c>
      <c r="N368" s="26"/>
      <c r="O368" s="26">
        <v>0</v>
      </c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  <c r="IV368" s="26"/>
    </row>
    <row r="369" spans="1:256" s="29" customFormat="1" ht="13.5" customHeight="1">
      <c r="A369" s="26" t="s">
        <v>113</v>
      </c>
      <c r="B369" s="27" t="s">
        <v>10</v>
      </c>
      <c r="C369" s="30">
        <f>SUM(E369:O369)</f>
        <v>651939</v>
      </c>
      <c r="D369" s="26"/>
      <c r="E369" s="30">
        <v>155364</v>
      </c>
      <c r="F369" s="26"/>
      <c r="G369" s="31">
        <v>0</v>
      </c>
      <c r="H369" s="26"/>
      <c r="I369" s="30">
        <v>48836</v>
      </c>
      <c r="J369" s="26"/>
      <c r="K369" s="30">
        <v>3083</v>
      </c>
      <c r="L369" s="26"/>
      <c r="M369" s="30">
        <v>27838</v>
      </c>
      <c r="N369" s="26"/>
      <c r="O369" s="30">
        <v>416818</v>
      </c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</row>
    <row r="370" spans="1:256" s="29" customFormat="1" ht="13.5" customHeight="1">
      <c r="A370" s="26" t="s">
        <v>315</v>
      </c>
      <c r="B370" s="27" t="s">
        <v>10</v>
      </c>
      <c r="C370" s="30">
        <f>SUM(C367:C369)</f>
        <v>12574252</v>
      </c>
      <c r="D370" s="26"/>
      <c r="E370" s="30">
        <f>SUM(E367:E369)</f>
        <v>4091021</v>
      </c>
      <c r="F370" s="26"/>
      <c r="G370" s="30">
        <f>SUM(G367:G369)</f>
        <v>574744</v>
      </c>
      <c r="H370" s="26"/>
      <c r="I370" s="30">
        <f>SUM(I367:I369)</f>
        <v>1262236</v>
      </c>
      <c r="J370" s="26"/>
      <c r="K370" s="30">
        <f>SUM(K367:K369)</f>
        <v>75633</v>
      </c>
      <c r="L370" s="26"/>
      <c r="M370" s="30">
        <f>SUM(M367:M369)</f>
        <v>1152885</v>
      </c>
      <c r="N370" s="26"/>
      <c r="O370" s="30">
        <f>SUM(O367:O369)</f>
        <v>5417733</v>
      </c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</row>
    <row r="371" spans="1:256" s="29" customFormat="1" ht="13.5" customHeight="1">
      <c r="A371" s="26"/>
      <c r="B371" s="27" t="s">
        <v>10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</row>
    <row r="372" spans="1:256" s="29" customFormat="1" ht="13.5" customHeight="1">
      <c r="A372" s="26" t="s">
        <v>304</v>
      </c>
      <c r="B372" s="27" t="s">
        <v>10</v>
      </c>
      <c r="C372" s="30">
        <f>SUM(E372:O372)</f>
        <v>-251554</v>
      </c>
      <c r="D372" s="26"/>
      <c r="E372" s="30">
        <v>-88044</v>
      </c>
      <c r="F372" s="26"/>
      <c r="G372" s="30">
        <v>-20124</v>
      </c>
      <c r="H372" s="26"/>
      <c r="I372" s="30">
        <v>-12578</v>
      </c>
      <c r="J372" s="26"/>
      <c r="K372" s="31">
        <v>0</v>
      </c>
      <c r="L372" s="26"/>
      <c r="M372" s="30">
        <v>-130808</v>
      </c>
      <c r="N372" s="26"/>
      <c r="O372" s="31">
        <v>0</v>
      </c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</row>
    <row r="373" spans="1:256" s="29" customFormat="1" ht="13.5" customHeight="1">
      <c r="A373" s="26" t="s">
        <v>114</v>
      </c>
      <c r="B373" s="27" t="s">
        <v>10</v>
      </c>
      <c r="C373" s="30">
        <f>SUM(C370:C372)</f>
        <v>12322698</v>
      </c>
      <c r="D373" s="26"/>
      <c r="E373" s="30">
        <f>SUM(E370:E372)</f>
        <v>4002977</v>
      </c>
      <c r="F373" s="26"/>
      <c r="G373" s="30">
        <f>SUM(G370:G372)</f>
        <v>554620</v>
      </c>
      <c r="H373" s="26"/>
      <c r="I373" s="30">
        <f>SUM(I370:I372)</f>
        <v>1249658</v>
      </c>
      <c r="J373" s="26"/>
      <c r="K373" s="30">
        <f>SUM(K370:K372)</f>
        <v>75633</v>
      </c>
      <c r="L373" s="26"/>
      <c r="M373" s="30">
        <f>SUM(M370:M372)</f>
        <v>1022077</v>
      </c>
      <c r="N373" s="26"/>
      <c r="O373" s="30">
        <f>SUM(O370:O372)</f>
        <v>5417733</v>
      </c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</row>
    <row r="374" spans="1:256" s="29" customFormat="1" ht="13.5" customHeight="1">
      <c r="A374" s="26"/>
      <c r="B374" s="27" t="s">
        <v>10</v>
      </c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</row>
    <row r="375" spans="1:256" s="29" customFormat="1" ht="13.5" customHeight="1">
      <c r="A375" s="26" t="s">
        <v>237</v>
      </c>
      <c r="B375" s="27"/>
      <c r="C375" s="30">
        <f>SUM(E375:O375)</f>
        <v>10072478</v>
      </c>
      <c r="D375" s="26"/>
      <c r="E375" s="31">
        <v>6244692</v>
      </c>
      <c r="F375" s="26"/>
      <c r="G375" s="31">
        <v>317750</v>
      </c>
      <c r="H375" s="26"/>
      <c r="I375" s="31">
        <v>1890794</v>
      </c>
      <c r="J375" s="26"/>
      <c r="K375" s="31">
        <v>52739</v>
      </c>
      <c r="L375" s="26"/>
      <c r="M375" s="31">
        <v>1406931</v>
      </c>
      <c r="N375" s="26"/>
      <c r="O375" s="31">
        <v>159572</v>
      </c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</row>
    <row r="376" spans="1:256" s="29" customFormat="1" ht="13.5" customHeight="1">
      <c r="A376" s="26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</row>
    <row r="377" spans="1:256" s="29" customFormat="1" ht="13.5" customHeight="1">
      <c r="A377" s="26" t="s">
        <v>274</v>
      </c>
      <c r="B377" s="27" t="s">
        <v>10</v>
      </c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</row>
    <row r="378" spans="1:256" s="29" customFormat="1" ht="13.5" customHeight="1">
      <c r="A378" s="26" t="s">
        <v>216</v>
      </c>
      <c r="B378" s="27" t="s">
        <v>10</v>
      </c>
      <c r="C378" s="26">
        <f>SUM(E378:O378)</f>
        <v>939789</v>
      </c>
      <c r="D378" s="26"/>
      <c r="E378" s="26">
        <v>396806</v>
      </c>
      <c r="F378" s="26"/>
      <c r="G378" s="26">
        <v>54534</v>
      </c>
      <c r="H378" s="26"/>
      <c r="I378" s="26">
        <v>135593</v>
      </c>
      <c r="J378" s="26"/>
      <c r="K378" s="26">
        <v>6455</v>
      </c>
      <c r="L378" s="26"/>
      <c r="M378" s="26">
        <v>345005</v>
      </c>
      <c r="N378" s="26"/>
      <c r="O378" s="32">
        <v>1396</v>
      </c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</row>
    <row r="379" spans="1:256" s="29" customFormat="1" ht="13.5" customHeight="1">
      <c r="A379" s="26" t="s">
        <v>217</v>
      </c>
      <c r="B379" s="27" t="s">
        <v>10</v>
      </c>
      <c r="C379" s="30">
        <f>SUM(E379:O379)</f>
        <v>428126</v>
      </c>
      <c r="D379" s="26"/>
      <c r="E379" s="30">
        <v>149131</v>
      </c>
      <c r="F379" s="26"/>
      <c r="G379" s="30">
        <v>113210</v>
      </c>
      <c r="H379" s="26"/>
      <c r="I379" s="30">
        <v>78395</v>
      </c>
      <c r="J379" s="26"/>
      <c r="K379" s="31">
        <v>5136</v>
      </c>
      <c r="L379" s="26"/>
      <c r="M379" s="30">
        <v>82204</v>
      </c>
      <c r="N379" s="26"/>
      <c r="O379" s="31">
        <v>50</v>
      </c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</row>
    <row r="380" spans="1:256" s="29" customFormat="1" ht="13.5" customHeight="1">
      <c r="A380" s="26" t="s">
        <v>115</v>
      </c>
      <c r="B380" s="27" t="s">
        <v>10</v>
      </c>
      <c r="C380" s="30">
        <f>SUM(E380:O380)</f>
        <v>1367915</v>
      </c>
      <c r="D380" s="26"/>
      <c r="E380" s="30">
        <f>SUM(E378:E379)</f>
        <v>545937</v>
      </c>
      <c r="F380" s="26"/>
      <c r="G380" s="30">
        <f>SUM(G378:G379)</f>
        <v>167744</v>
      </c>
      <c r="H380" s="26"/>
      <c r="I380" s="30">
        <f>SUM(I378:I379)</f>
        <v>213988</v>
      </c>
      <c r="J380" s="26"/>
      <c r="K380" s="30">
        <f>SUM(K378:K379)</f>
        <v>11591</v>
      </c>
      <c r="L380" s="26"/>
      <c r="M380" s="30">
        <f>SUM(M378:M379)</f>
        <v>427209</v>
      </c>
      <c r="N380" s="26"/>
      <c r="O380" s="30">
        <f>SUM(O378:O379)</f>
        <v>1446</v>
      </c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  <c r="IV380" s="26"/>
    </row>
    <row r="381" spans="1:256" s="29" customFormat="1" ht="13.5" customHeight="1">
      <c r="A381" s="26"/>
      <c r="B381" s="27" t="s">
        <v>10</v>
      </c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  <c r="IV381" s="26"/>
    </row>
    <row r="382" spans="1:256" s="29" customFormat="1" ht="13.5" customHeight="1">
      <c r="A382" s="26" t="s">
        <v>200</v>
      </c>
      <c r="B382" s="27"/>
      <c r="C382" s="30">
        <f>SUM(E382:O382)</f>
        <v>1743025</v>
      </c>
      <c r="D382" s="26"/>
      <c r="E382" s="30">
        <v>874725</v>
      </c>
      <c r="F382" s="26"/>
      <c r="G382" s="30">
        <v>416708</v>
      </c>
      <c r="H382" s="26"/>
      <c r="I382" s="30">
        <v>297840</v>
      </c>
      <c r="J382" s="26"/>
      <c r="K382" s="30">
        <v>16038</v>
      </c>
      <c r="L382" s="26"/>
      <c r="M382" s="30">
        <v>136662</v>
      </c>
      <c r="N382" s="26"/>
      <c r="O382" s="30">
        <v>1052</v>
      </c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  <c r="IV382" s="26"/>
    </row>
    <row r="383" spans="1:256" s="29" customFormat="1" ht="13.5" customHeight="1">
      <c r="A383" s="26"/>
      <c r="B383" s="27"/>
      <c r="C383" s="28"/>
      <c r="D383" s="26"/>
      <c r="E383" s="28"/>
      <c r="F383" s="26"/>
      <c r="G383" s="28"/>
      <c r="H383" s="26"/>
      <c r="I383" s="28"/>
      <c r="J383" s="26"/>
      <c r="K383" s="28"/>
      <c r="L383" s="26"/>
      <c r="M383" s="28"/>
      <c r="N383" s="26"/>
      <c r="O383" s="28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  <c r="IV383" s="26"/>
    </row>
    <row r="384" spans="1:256" s="29" customFormat="1" ht="13.5" customHeight="1">
      <c r="A384" s="42" t="s">
        <v>247</v>
      </c>
      <c r="B384" s="27"/>
      <c r="C384" s="30">
        <f>SUM(E384:O384)</f>
        <v>121102</v>
      </c>
      <c r="D384" s="26"/>
      <c r="E384" s="30">
        <v>51933</v>
      </c>
      <c r="F384" s="26"/>
      <c r="G384" s="30">
        <v>46341</v>
      </c>
      <c r="H384" s="26"/>
      <c r="I384" s="30">
        <v>0</v>
      </c>
      <c r="J384" s="26"/>
      <c r="K384" s="30">
        <v>0</v>
      </c>
      <c r="L384" s="26"/>
      <c r="M384" s="30">
        <v>22828</v>
      </c>
      <c r="N384" s="26"/>
      <c r="O384" s="30">
        <v>0</v>
      </c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  <c r="IV384" s="26"/>
    </row>
    <row r="385" spans="1:256" s="29" customFormat="1" ht="13.5" customHeight="1">
      <c r="A385" s="26"/>
      <c r="B385" s="27"/>
      <c r="C385" s="28"/>
      <c r="D385" s="26"/>
      <c r="E385" s="28"/>
      <c r="F385" s="26"/>
      <c r="G385" s="28"/>
      <c r="H385" s="26"/>
      <c r="I385" s="28"/>
      <c r="J385" s="26"/>
      <c r="K385" s="28"/>
      <c r="L385" s="26"/>
      <c r="M385" s="28"/>
      <c r="N385" s="26"/>
      <c r="O385" s="28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  <c r="IV385" s="26"/>
    </row>
    <row r="386" spans="1:256" s="29" customFormat="1" ht="13.5" customHeight="1">
      <c r="A386" s="26" t="s">
        <v>94</v>
      </c>
      <c r="B386" s="27"/>
      <c r="C386" s="30">
        <f>SUM(E386:O386)</f>
        <v>13878</v>
      </c>
      <c r="D386" s="26"/>
      <c r="E386" s="30">
        <v>0</v>
      </c>
      <c r="F386" s="26"/>
      <c r="G386" s="30">
        <v>0</v>
      </c>
      <c r="H386" s="26"/>
      <c r="I386" s="30">
        <v>0</v>
      </c>
      <c r="J386" s="26"/>
      <c r="K386" s="30">
        <v>0</v>
      </c>
      <c r="L386" s="26"/>
      <c r="M386" s="30">
        <v>13878</v>
      </c>
      <c r="N386" s="26"/>
      <c r="O386" s="30">
        <v>0</v>
      </c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  <c r="IV386" s="26"/>
    </row>
    <row r="387" spans="1:256" s="29" customFormat="1" ht="13.5" customHeight="1">
      <c r="A387" s="26"/>
      <c r="B387" s="27"/>
      <c r="C387" s="28"/>
      <c r="D387" s="26"/>
      <c r="E387" s="28"/>
      <c r="F387" s="26"/>
      <c r="G387" s="28"/>
      <c r="H387" s="26"/>
      <c r="I387" s="28"/>
      <c r="J387" s="26"/>
      <c r="K387" s="28"/>
      <c r="L387" s="26"/>
      <c r="M387" s="28"/>
      <c r="N387" s="26"/>
      <c r="O387" s="28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  <c r="IV387" s="26"/>
    </row>
    <row r="388" spans="1:256" s="29" customFormat="1" ht="13.5" customHeight="1">
      <c r="A388" s="26" t="s">
        <v>246</v>
      </c>
      <c r="B388" s="27"/>
      <c r="C388" s="30">
        <f>SUM(E388:O388)</f>
        <v>1037238</v>
      </c>
      <c r="D388" s="26"/>
      <c r="E388" s="30">
        <v>623269</v>
      </c>
      <c r="F388" s="26"/>
      <c r="G388" s="30">
        <v>117233</v>
      </c>
      <c r="H388" s="26"/>
      <c r="I388" s="30">
        <v>227336</v>
      </c>
      <c r="J388" s="26"/>
      <c r="K388" s="30">
        <v>4457</v>
      </c>
      <c r="L388" s="26"/>
      <c r="M388" s="30">
        <v>58752</v>
      </c>
      <c r="N388" s="26"/>
      <c r="O388" s="30">
        <v>6191</v>
      </c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  <c r="IV388" s="26"/>
    </row>
    <row r="389" spans="1:256" s="29" customFormat="1" ht="13.5" customHeight="1">
      <c r="A389" s="26"/>
      <c r="B389" s="27" t="s">
        <v>10</v>
      </c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  <c r="IV389" s="26"/>
    </row>
    <row r="390" spans="1:256" s="29" customFormat="1" ht="13.5" customHeight="1">
      <c r="A390" s="26" t="s">
        <v>265</v>
      </c>
      <c r="B390" s="27" t="s">
        <v>10</v>
      </c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  <c r="IV390" s="26"/>
    </row>
    <row r="391" spans="1:256" s="29" customFormat="1" ht="13.5" customHeight="1">
      <c r="A391" s="26" t="s">
        <v>116</v>
      </c>
      <c r="B391" s="27" t="s">
        <v>10</v>
      </c>
      <c r="C391" s="26">
        <f>SUM(E391:O391)</f>
        <v>1160979</v>
      </c>
      <c r="D391" s="26"/>
      <c r="E391" s="26">
        <v>429859</v>
      </c>
      <c r="F391" s="26"/>
      <c r="G391" s="26">
        <v>270945</v>
      </c>
      <c r="H391" s="26"/>
      <c r="I391" s="26">
        <v>220482</v>
      </c>
      <c r="J391" s="26"/>
      <c r="K391" s="26">
        <v>24536</v>
      </c>
      <c r="L391" s="26"/>
      <c r="M391" s="26">
        <v>168494</v>
      </c>
      <c r="N391" s="26"/>
      <c r="O391" s="26">
        <v>46663</v>
      </c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  <c r="IV391" s="26"/>
    </row>
    <row r="392" spans="1:256" s="29" customFormat="1" ht="13.5" customHeight="1">
      <c r="A392" s="26" t="s">
        <v>117</v>
      </c>
      <c r="B392" s="27" t="s">
        <v>10</v>
      </c>
      <c r="C392" s="26">
        <f>SUM(E392:O392)</f>
        <v>37641</v>
      </c>
      <c r="D392" s="26"/>
      <c r="E392" s="26">
        <v>58957</v>
      </c>
      <c r="F392" s="26"/>
      <c r="G392" s="26">
        <v>10116</v>
      </c>
      <c r="H392" s="26"/>
      <c r="I392" s="26">
        <v>17669</v>
      </c>
      <c r="J392" s="26"/>
      <c r="K392" s="26">
        <v>0</v>
      </c>
      <c r="L392" s="26"/>
      <c r="M392" s="26">
        <v>-49101</v>
      </c>
      <c r="N392" s="26"/>
      <c r="O392" s="26">
        <v>0</v>
      </c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</row>
    <row r="393" spans="1:256" s="29" customFormat="1" ht="13.5" customHeight="1">
      <c r="A393" s="26" t="s">
        <v>93</v>
      </c>
      <c r="B393" s="27" t="s">
        <v>10</v>
      </c>
      <c r="C393" s="30">
        <f>SUM(E393:O393)</f>
        <v>122240</v>
      </c>
      <c r="D393" s="26"/>
      <c r="E393" s="30">
        <v>57065</v>
      </c>
      <c r="F393" s="26"/>
      <c r="G393" s="30">
        <v>19020</v>
      </c>
      <c r="H393" s="26"/>
      <c r="I393" s="30">
        <v>14452</v>
      </c>
      <c r="J393" s="26"/>
      <c r="K393" s="31">
        <v>1925</v>
      </c>
      <c r="L393" s="26"/>
      <c r="M393" s="30">
        <v>12206</v>
      </c>
      <c r="N393" s="26"/>
      <c r="O393" s="32">
        <v>17572</v>
      </c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  <c r="IV393" s="26"/>
    </row>
    <row r="394" spans="1:256" s="29" customFormat="1" ht="13.5" customHeight="1">
      <c r="A394" s="26" t="s">
        <v>234</v>
      </c>
      <c r="B394" s="27" t="s">
        <v>10</v>
      </c>
      <c r="C394" s="30">
        <f>SUM(E394:O394)</f>
        <v>1320860</v>
      </c>
      <c r="D394" s="26"/>
      <c r="E394" s="30">
        <f>SUM(E391:E393)</f>
        <v>545881</v>
      </c>
      <c r="F394" s="26"/>
      <c r="G394" s="30">
        <f>SUM(G391:G393)</f>
        <v>300081</v>
      </c>
      <c r="H394" s="26"/>
      <c r="I394" s="30">
        <f>SUM(I391:I393)</f>
        <v>252603</v>
      </c>
      <c r="J394" s="26"/>
      <c r="K394" s="30">
        <f>SUM(K391:K393)</f>
        <v>26461</v>
      </c>
      <c r="L394" s="26"/>
      <c r="M394" s="30">
        <f>SUM(M391:M393)</f>
        <v>131599</v>
      </c>
      <c r="N394" s="26"/>
      <c r="O394" s="33">
        <f>SUM(O391:O393)</f>
        <v>64235</v>
      </c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  <c r="IV394" s="26"/>
    </row>
    <row r="395" spans="1:256" s="29" customFormat="1" ht="13.5" customHeight="1">
      <c r="A395" s="26"/>
      <c r="B395" s="27" t="s">
        <v>10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  <c r="IV395" s="26"/>
    </row>
    <row r="396" spans="1:256" s="29" customFormat="1" ht="13.5" customHeight="1">
      <c r="A396" s="26" t="s">
        <v>335</v>
      </c>
      <c r="B396" s="27" t="s">
        <v>10</v>
      </c>
      <c r="C396" s="30">
        <f>SUM(E396:O396)</f>
        <v>4996498</v>
      </c>
      <c r="D396" s="26"/>
      <c r="E396" s="31">
        <v>1221972</v>
      </c>
      <c r="F396" s="26"/>
      <c r="G396" s="30">
        <v>76894</v>
      </c>
      <c r="H396" s="26"/>
      <c r="I396" s="30">
        <v>379557</v>
      </c>
      <c r="J396" s="26"/>
      <c r="K396" s="30">
        <v>91239</v>
      </c>
      <c r="L396" s="26"/>
      <c r="M396" s="30">
        <v>2935115</v>
      </c>
      <c r="N396" s="26"/>
      <c r="O396" s="31">
        <v>291721</v>
      </c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  <c r="IV396" s="26"/>
    </row>
    <row r="397" spans="1:256" s="29" customFormat="1" ht="13.5" customHeight="1">
      <c r="A397" s="26"/>
      <c r="B397" s="27" t="s">
        <v>10</v>
      </c>
      <c r="C397" s="26"/>
      <c r="D397" s="26"/>
      <c r="E397" s="32"/>
      <c r="F397" s="26"/>
      <c r="G397" s="26"/>
      <c r="H397" s="26"/>
      <c r="I397" s="26"/>
      <c r="J397" s="26"/>
      <c r="K397" s="26"/>
      <c r="L397" s="26"/>
      <c r="M397" s="26"/>
      <c r="N397" s="26"/>
      <c r="O397" s="32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  <c r="IV397" s="26"/>
    </row>
    <row r="398" spans="1:256" s="29" customFormat="1" ht="13.5" customHeight="1">
      <c r="A398" s="26" t="s">
        <v>118</v>
      </c>
      <c r="B398" s="27" t="s">
        <v>10</v>
      </c>
      <c r="C398" s="30">
        <f>SUM(E398:O398)</f>
        <v>222700</v>
      </c>
      <c r="D398" s="26"/>
      <c r="E398" s="31">
        <v>0</v>
      </c>
      <c r="F398" s="26"/>
      <c r="G398" s="31">
        <v>0</v>
      </c>
      <c r="H398" s="26"/>
      <c r="I398" s="31">
        <v>0</v>
      </c>
      <c r="J398" s="26"/>
      <c r="K398" s="31">
        <v>0</v>
      </c>
      <c r="L398" s="26"/>
      <c r="M398" s="30">
        <v>222700</v>
      </c>
      <c r="N398" s="26"/>
      <c r="O398" s="31">
        <v>0</v>
      </c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  <c r="IV398" s="26"/>
    </row>
    <row r="399" spans="1:256" s="29" customFormat="1" ht="13.5" customHeight="1">
      <c r="A399" s="26"/>
      <c r="B399" s="27" t="s">
        <v>10</v>
      </c>
      <c r="C399" s="26"/>
      <c r="D399" s="26"/>
      <c r="E399" s="32"/>
      <c r="F399" s="26"/>
      <c r="G399" s="26"/>
      <c r="H399" s="26"/>
      <c r="I399" s="26"/>
      <c r="J399" s="26"/>
      <c r="K399" s="26"/>
      <c r="L399" s="26"/>
      <c r="M399" s="26"/>
      <c r="N399" s="26"/>
      <c r="O399" s="32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  <c r="IV399" s="26"/>
    </row>
    <row r="400" spans="1:256" s="29" customFormat="1" ht="13.5" customHeight="1">
      <c r="A400" s="26" t="s">
        <v>99</v>
      </c>
      <c r="B400" s="27" t="s">
        <v>10</v>
      </c>
      <c r="C400" s="30">
        <f>SUM(E400:O400)</f>
        <v>18563</v>
      </c>
      <c r="D400" s="26"/>
      <c r="E400" s="31">
        <v>1642</v>
      </c>
      <c r="F400" s="26"/>
      <c r="G400" s="31">
        <v>0</v>
      </c>
      <c r="H400" s="26"/>
      <c r="I400" s="31">
        <v>484</v>
      </c>
      <c r="J400" s="26"/>
      <c r="K400" s="30">
        <v>247</v>
      </c>
      <c r="L400" s="26"/>
      <c r="M400" s="30">
        <v>16190</v>
      </c>
      <c r="N400" s="26"/>
      <c r="O400" s="31">
        <v>0</v>
      </c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</row>
    <row r="401" spans="1:256" s="29" customFormat="1" ht="13.5" customHeight="1">
      <c r="A401" s="26"/>
      <c r="B401" s="27"/>
      <c r="C401" s="2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  <c r="IV401" s="26"/>
    </row>
    <row r="402" spans="1:256" s="29" customFormat="1" ht="13.5" customHeight="1">
      <c r="A402" s="26" t="s">
        <v>338</v>
      </c>
      <c r="B402" s="27"/>
      <c r="C402" s="44">
        <f>SUM(E402:O402)</f>
        <v>333353</v>
      </c>
      <c r="D402" s="26"/>
      <c r="E402" s="44">
        <v>230917</v>
      </c>
      <c r="F402" s="26"/>
      <c r="G402" s="44">
        <v>450220</v>
      </c>
      <c r="H402" s="26"/>
      <c r="I402" s="44">
        <v>204088</v>
      </c>
      <c r="J402" s="26"/>
      <c r="K402" s="44">
        <v>0</v>
      </c>
      <c r="L402" s="26"/>
      <c r="M402" s="44">
        <v>-567620</v>
      </c>
      <c r="N402" s="26"/>
      <c r="O402" s="44">
        <v>15748</v>
      </c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  <c r="IV402" s="26"/>
    </row>
    <row r="403" spans="1:256" s="29" customFormat="1" ht="13.5" customHeight="1">
      <c r="A403" s="26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  <c r="IV403" s="26"/>
    </row>
    <row r="404" spans="1:256" s="29" customFormat="1" ht="13.5" customHeight="1">
      <c r="A404" s="26" t="s">
        <v>119</v>
      </c>
      <c r="B404" s="27" t="s">
        <v>10</v>
      </c>
      <c r="C404" s="30">
        <f>SUM(E404:O404)</f>
        <v>149346</v>
      </c>
      <c r="D404" s="26"/>
      <c r="E404" s="31">
        <v>54756</v>
      </c>
      <c r="F404" s="26"/>
      <c r="G404" s="30">
        <v>38482</v>
      </c>
      <c r="H404" s="26"/>
      <c r="I404" s="30">
        <v>28298</v>
      </c>
      <c r="J404" s="26"/>
      <c r="K404" s="30">
        <v>4433</v>
      </c>
      <c r="L404" s="26"/>
      <c r="M404" s="30">
        <v>23377</v>
      </c>
      <c r="N404" s="26"/>
      <c r="O404" s="31">
        <v>0</v>
      </c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  <c r="IV404" s="26"/>
    </row>
    <row r="405" spans="1:256" s="29" customFormat="1" ht="13.5" customHeight="1">
      <c r="A405" s="26"/>
      <c r="B405" s="27" t="s">
        <v>10</v>
      </c>
      <c r="C405" s="26"/>
      <c r="D405" s="26"/>
      <c r="E405" s="32"/>
      <c r="F405" s="26"/>
      <c r="G405" s="26"/>
      <c r="H405" s="26"/>
      <c r="I405" s="26"/>
      <c r="J405" s="26"/>
      <c r="K405" s="26"/>
      <c r="L405" s="26"/>
      <c r="M405" s="26"/>
      <c r="N405" s="26"/>
      <c r="O405" s="32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  <c r="IV405" s="26"/>
    </row>
    <row r="406" spans="1:256" s="29" customFormat="1" ht="13.5" customHeight="1">
      <c r="A406" s="26" t="s">
        <v>120</v>
      </c>
      <c r="B406" s="27" t="s">
        <v>10</v>
      </c>
      <c r="C406" s="30">
        <f>SUM(E406:O406)</f>
        <v>218429</v>
      </c>
      <c r="D406" s="26"/>
      <c r="E406" s="31">
        <v>156586</v>
      </c>
      <c r="F406" s="26"/>
      <c r="G406" s="31">
        <v>3305</v>
      </c>
      <c r="H406" s="26"/>
      <c r="I406" s="30">
        <v>47525</v>
      </c>
      <c r="J406" s="26"/>
      <c r="K406" s="31">
        <v>791</v>
      </c>
      <c r="L406" s="26"/>
      <c r="M406" s="31">
        <v>10222</v>
      </c>
      <c r="N406" s="26"/>
      <c r="O406" s="31">
        <v>0</v>
      </c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  <c r="IV406" s="26"/>
    </row>
    <row r="407" spans="1:256" s="29" customFormat="1" ht="13.5" customHeight="1">
      <c r="A407" s="26"/>
      <c r="B407" s="27" t="s">
        <v>10</v>
      </c>
      <c r="C407" s="26"/>
      <c r="D407" s="26"/>
      <c r="E407" s="32"/>
      <c r="F407" s="26"/>
      <c r="G407" s="32"/>
      <c r="H407" s="26"/>
      <c r="I407" s="26"/>
      <c r="J407" s="26"/>
      <c r="K407" s="32"/>
      <c r="L407" s="26"/>
      <c r="M407" s="32"/>
      <c r="N407" s="26"/>
      <c r="O407" s="32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  <c r="IV407" s="26"/>
    </row>
    <row r="408" spans="1:256" s="29" customFormat="1" ht="13.5" customHeight="1">
      <c r="A408" s="26" t="s">
        <v>121</v>
      </c>
      <c r="B408" s="27" t="s">
        <v>10</v>
      </c>
      <c r="C408" s="30">
        <f>SUM(E408:O408)</f>
        <v>1866192</v>
      </c>
      <c r="D408" s="26"/>
      <c r="E408" s="31">
        <v>761860</v>
      </c>
      <c r="F408" s="26"/>
      <c r="G408" s="30">
        <v>78905</v>
      </c>
      <c r="H408" s="26"/>
      <c r="I408" s="30">
        <v>434353</v>
      </c>
      <c r="J408" s="26"/>
      <c r="K408" s="31">
        <v>0</v>
      </c>
      <c r="L408" s="26"/>
      <c r="M408" s="30">
        <v>591074</v>
      </c>
      <c r="N408" s="26"/>
      <c r="O408" s="31">
        <v>0</v>
      </c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  <c r="IV408" s="26"/>
    </row>
    <row r="409" spans="1:256" s="29" customFormat="1" ht="13.5" customHeight="1">
      <c r="A409" s="26"/>
      <c r="B409" s="27" t="s">
        <v>10</v>
      </c>
      <c r="C409" s="26"/>
      <c r="D409" s="26"/>
      <c r="E409" s="32"/>
      <c r="F409" s="26"/>
      <c r="G409" s="26"/>
      <c r="H409" s="26"/>
      <c r="I409" s="26"/>
      <c r="J409" s="26"/>
      <c r="K409" s="26"/>
      <c r="L409" s="26"/>
      <c r="M409" s="26"/>
      <c r="N409" s="26"/>
      <c r="O409" s="32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  <c r="IV409" s="26"/>
    </row>
    <row r="410" spans="1:256" s="29" customFormat="1" ht="13.5" customHeight="1">
      <c r="A410" s="26" t="s">
        <v>275</v>
      </c>
      <c r="B410" s="27" t="s">
        <v>10</v>
      </c>
      <c r="C410" s="26" t="s">
        <v>10</v>
      </c>
      <c r="D410" s="26"/>
      <c r="E410" s="26" t="s">
        <v>10</v>
      </c>
      <c r="F410" s="26" t="s">
        <v>10</v>
      </c>
      <c r="G410" s="26" t="s">
        <v>10</v>
      </c>
      <c r="H410" s="26" t="s">
        <v>10</v>
      </c>
      <c r="I410" s="26"/>
      <c r="J410" s="26" t="s">
        <v>10</v>
      </c>
      <c r="K410" s="26" t="s">
        <v>10</v>
      </c>
      <c r="L410" s="26" t="s">
        <v>10</v>
      </c>
      <c r="M410" s="26" t="s">
        <v>10</v>
      </c>
      <c r="N410" s="26" t="s">
        <v>10</v>
      </c>
      <c r="O410" s="26" t="s">
        <v>10</v>
      </c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  <c r="IV410" s="26"/>
    </row>
    <row r="411" spans="1:256" s="29" customFormat="1" ht="13.5" customHeight="1">
      <c r="A411" s="26" t="s">
        <v>122</v>
      </c>
      <c r="B411" s="27" t="s">
        <v>10</v>
      </c>
      <c r="C411" s="26">
        <f aca="true" t="shared" si="14" ref="C411:C428">SUM(E411:O411)</f>
        <v>959484</v>
      </c>
      <c r="D411" s="26"/>
      <c r="E411" s="26">
        <v>516413</v>
      </c>
      <c r="F411" s="26"/>
      <c r="G411" s="26">
        <v>123552</v>
      </c>
      <c r="H411" s="26"/>
      <c r="I411" s="26">
        <v>185799</v>
      </c>
      <c r="J411" s="26"/>
      <c r="K411" s="26">
        <v>18133</v>
      </c>
      <c r="L411" s="26"/>
      <c r="M411" s="26">
        <v>101668</v>
      </c>
      <c r="N411" s="26"/>
      <c r="O411" s="26">
        <v>13919</v>
      </c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  <c r="IV411" s="26"/>
    </row>
    <row r="412" spans="1:256" s="29" customFormat="1" ht="13.5" customHeight="1">
      <c r="A412" s="26" t="s">
        <v>238</v>
      </c>
      <c r="B412" s="27" t="s">
        <v>10</v>
      </c>
      <c r="C412" s="26">
        <f>SUM(E412:O412)</f>
        <v>1366448</v>
      </c>
      <c r="D412" s="26"/>
      <c r="E412" s="26">
        <v>641141</v>
      </c>
      <c r="F412" s="26"/>
      <c r="G412" s="26">
        <v>73805</v>
      </c>
      <c r="H412" s="26"/>
      <c r="I412" s="26">
        <v>205394</v>
      </c>
      <c r="J412" s="26"/>
      <c r="K412" s="26">
        <v>11382</v>
      </c>
      <c r="L412" s="26"/>
      <c r="M412" s="26">
        <v>361832</v>
      </c>
      <c r="N412" s="26"/>
      <c r="O412" s="26">
        <v>72894</v>
      </c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  <c r="IV412" s="26"/>
    </row>
    <row r="413" spans="1:256" s="29" customFormat="1" ht="13.5" customHeight="1">
      <c r="A413" s="26" t="s">
        <v>123</v>
      </c>
      <c r="B413" s="27" t="s">
        <v>10</v>
      </c>
      <c r="C413" s="26">
        <f t="shared" si="14"/>
        <v>1946079</v>
      </c>
      <c r="D413" s="26"/>
      <c r="E413" s="26">
        <v>1127767</v>
      </c>
      <c r="F413" s="26"/>
      <c r="G413" s="26">
        <v>222860</v>
      </c>
      <c r="H413" s="26"/>
      <c r="I413" s="26">
        <v>391621</v>
      </c>
      <c r="J413" s="26"/>
      <c r="K413" s="26">
        <v>25063</v>
      </c>
      <c r="L413" s="26"/>
      <c r="M413" s="26">
        <v>138883</v>
      </c>
      <c r="N413" s="26"/>
      <c r="O413" s="26">
        <v>39885</v>
      </c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  <c r="IV413" s="26"/>
    </row>
    <row r="414" spans="1:256" s="29" customFormat="1" ht="13.5" customHeight="1">
      <c r="A414" s="26" t="s">
        <v>124</v>
      </c>
      <c r="B414" s="27" t="s">
        <v>10</v>
      </c>
      <c r="C414" s="26">
        <f t="shared" si="14"/>
        <v>2423874</v>
      </c>
      <c r="D414" s="26"/>
      <c r="E414" s="26">
        <v>1394300</v>
      </c>
      <c r="F414" s="26"/>
      <c r="G414" s="26">
        <v>303830</v>
      </c>
      <c r="H414" s="26"/>
      <c r="I414" s="26">
        <v>486673</v>
      </c>
      <c r="J414" s="26"/>
      <c r="K414" s="26">
        <v>35578</v>
      </c>
      <c r="L414" s="26"/>
      <c r="M414" s="26">
        <v>170988</v>
      </c>
      <c r="N414" s="26"/>
      <c r="O414" s="26">
        <v>32505</v>
      </c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</row>
    <row r="415" spans="1:256" s="29" customFormat="1" ht="13.5" customHeight="1">
      <c r="A415" s="26" t="s">
        <v>125</v>
      </c>
      <c r="B415" s="27" t="s">
        <v>10</v>
      </c>
      <c r="C415" s="26">
        <f t="shared" si="14"/>
        <v>2508295</v>
      </c>
      <c r="D415" s="26"/>
      <c r="E415" s="26">
        <v>1198720</v>
      </c>
      <c r="F415" s="26"/>
      <c r="G415" s="26">
        <v>193951</v>
      </c>
      <c r="H415" s="26"/>
      <c r="I415" s="26">
        <v>395263</v>
      </c>
      <c r="J415" s="26"/>
      <c r="K415" s="26">
        <v>22455</v>
      </c>
      <c r="L415" s="26"/>
      <c r="M415" s="26">
        <v>584927</v>
      </c>
      <c r="N415" s="26"/>
      <c r="O415" s="26">
        <v>112979</v>
      </c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  <c r="IV415" s="26"/>
    </row>
    <row r="416" spans="1:256" s="29" customFormat="1" ht="13.5" customHeight="1">
      <c r="A416" s="26" t="s">
        <v>82</v>
      </c>
      <c r="B416" s="27" t="s">
        <v>10</v>
      </c>
      <c r="C416" s="26">
        <f t="shared" si="14"/>
        <v>1629909</v>
      </c>
      <c r="D416" s="26"/>
      <c r="E416" s="26">
        <v>474492</v>
      </c>
      <c r="F416" s="26"/>
      <c r="G416" s="26">
        <v>113578</v>
      </c>
      <c r="H416" s="26"/>
      <c r="I416" s="26">
        <v>174339</v>
      </c>
      <c r="J416" s="26"/>
      <c r="K416" s="26">
        <v>16330</v>
      </c>
      <c r="L416" s="26"/>
      <c r="M416" s="32">
        <v>814354</v>
      </c>
      <c r="N416" s="26"/>
      <c r="O416" s="32">
        <v>36816</v>
      </c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  <c r="IV416" s="26"/>
    </row>
    <row r="417" spans="1:256" s="29" customFormat="1" ht="13.5" customHeight="1">
      <c r="A417" s="26" t="s">
        <v>126</v>
      </c>
      <c r="B417" s="27" t="s">
        <v>10</v>
      </c>
      <c r="C417" s="26">
        <f t="shared" si="14"/>
        <v>1560909</v>
      </c>
      <c r="D417" s="26"/>
      <c r="E417" s="26">
        <v>691434</v>
      </c>
      <c r="F417" s="26"/>
      <c r="G417" s="26">
        <v>279896</v>
      </c>
      <c r="H417" s="26"/>
      <c r="I417" s="26">
        <v>262578</v>
      </c>
      <c r="J417" s="26"/>
      <c r="K417" s="26">
        <v>29358</v>
      </c>
      <c r="L417" s="26"/>
      <c r="M417" s="26">
        <v>283072</v>
      </c>
      <c r="N417" s="26"/>
      <c r="O417" s="26">
        <v>14571</v>
      </c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  <c r="IV417" s="26"/>
    </row>
    <row r="418" spans="1:256" s="29" customFormat="1" ht="13.5" customHeight="1">
      <c r="A418" s="26" t="s">
        <v>127</v>
      </c>
      <c r="B418" s="27" t="s">
        <v>10</v>
      </c>
      <c r="C418" s="26">
        <f t="shared" si="14"/>
        <v>2623148</v>
      </c>
      <c r="D418" s="26"/>
      <c r="E418" s="26">
        <v>1461759</v>
      </c>
      <c r="F418" s="26"/>
      <c r="G418" s="26">
        <v>308620</v>
      </c>
      <c r="H418" s="26"/>
      <c r="I418" s="26">
        <v>539402</v>
      </c>
      <c r="J418" s="26"/>
      <c r="K418" s="26">
        <v>28765</v>
      </c>
      <c r="L418" s="26"/>
      <c r="M418" s="26">
        <v>265030</v>
      </c>
      <c r="N418" s="26"/>
      <c r="O418" s="26">
        <v>19572</v>
      </c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  <c r="IV418" s="26"/>
    </row>
    <row r="419" spans="1:256" s="29" customFormat="1" ht="13.5" customHeight="1">
      <c r="A419" s="26" t="s">
        <v>365</v>
      </c>
      <c r="B419" s="27" t="s">
        <v>10</v>
      </c>
      <c r="C419" s="26">
        <f t="shared" si="14"/>
        <v>1477504</v>
      </c>
      <c r="D419" s="26"/>
      <c r="E419" s="26">
        <v>687314</v>
      </c>
      <c r="F419" s="26"/>
      <c r="G419" s="26">
        <v>266825</v>
      </c>
      <c r="H419" s="26"/>
      <c r="I419" s="26">
        <v>333019</v>
      </c>
      <c r="J419" s="26"/>
      <c r="K419" s="26">
        <v>9302</v>
      </c>
      <c r="L419" s="26"/>
      <c r="M419" s="26">
        <v>181044</v>
      </c>
      <c r="N419" s="26"/>
      <c r="O419" s="26">
        <v>0</v>
      </c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  <c r="IV419" s="26"/>
    </row>
    <row r="420" spans="1:256" s="29" customFormat="1" ht="13.5" customHeight="1">
      <c r="A420" s="26" t="s">
        <v>128</v>
      </c>
      <c r="B420" s="27" t="s">
        <v>10</v>
      </c>
      <c r="C420" s="26">
        <f t="shared" si="14"/>
        <v>568947</v>
      </c>
      <c r="D420" s="26"/>
      <c r="E420" s="26">
        <v>304356</v>
      </c>
      <c r="F420" s="26"/>
      <c r="G420" s="26">
        <v>95873</v>
      </c>
      <c r="H420" s="26"/>
      <c r="I420" s="26">
        <v>114332</v>
      </c>
      <c r="J420" s="26"/>
      <c r="K420" s="26">
        <v>6551</v>
      </c>
      <c r="L420" s="26"/>
      <c r="M420" s="26">
        <v>41627</v>
      </c>
      <c r="N420" s="26"/>
      <c r="O420" s="32">
        <v>6208</v>
      </c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  <c r="IV420" s="26"/>
    </row>
    <row r="421" spans="1:256" s="29" customFormat="1" ht="13.5" customHeight="1">
      <c r="A421" s="26" t="s">
        <v>129</v>
      </c>
      <c r="B421" s="27" t="s">
        <v>10</v>
      </c>
      <c r="C421" s="26">
        <f t="shared" si="14"/>
        <v>230124</v>
      </c>
      <c r="D421" s="26"/>
      <c r="E421" s="26">
        <v>83890</v>
      </c>
      <c r="F421" s="26"/>
      <c r="G421" s="26">
        <v>61883</v>
      </c>
      <c r="H421" s="26"/>
      <c r="I421" s="26">
        <v>43755</v>
      </c>
      <c r="J421" s="26"/>
      <c r="K421" s="26">
        <v>9211</v>
      </c>
      <c r="L421" s="26"/>
      <c r="M421" s="26">
        <v>31385</v>
      </c>
      <c r="N421" s="26"/>
      <c r="O421" s="32">
        <v>0</v>
      </c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  <c r="IV421" s="26"/>
    </row>
    <row r="422" spans="1:256" s="29" customFormat="1" ht="13.5" customHeight="1">
      <c r="A422" s="26" t="s">
        <v>130</v>
      </c>
      <c r="B422" s="27" t="s">
        <v>10</v>
      </c>
      <c r="C422" s="26">
        <f t="shared" si="14"/>
        <v>632177</v>
      </c>
      <c r="D422" s="26"/>
      <c r="E422" s="26">
        <v>394080</v>
      </c>
      <c r="F422" s="26"/>
      <c r="G422" s="26">
        <v>78286</v>
      </c>
      <c r="H422" s="26"/>
      <c r="I422" s="26">
        <v>144447</v>
      </c>
      <c r="J422" s="26"/>
      <c r="K422" s="26">
        <v>0</v>
      </c>
      <c r="L422" s="26"/>
      <c r="M422" s="32">
        <v>15364</v>
      </c>
      <c r="N422" s="26"/>
      <c r="O422" s="32">
        <v>0</v>
      </c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  <c r="IV422" s="26"/>
    </row>
    <row r="423" spans="1:256" s="29" customFormat="1" ht="13.5" customHeight="1">
      <c r="A423" s="26" t="s">
        <v>131</v>
      </c>
      <c r="B423" s="27" t="s">
        <v>10</v>
      </c>
      <c r="C423" s="26">
        <f t="shared" si="14"/>
        <v>93089</v>
      </c>
      <c r="D423" s="26"/>
      <c r="E423" s="26">
        <v>45552</v>
      </c>
      <c r="F423" s="26"/>
      <c r="G423" s="26">
        <v>0</v>
      </c>
      <c r="H423" s="26"/>
      <c r="I423" s="26">
        <v>37784</v>
      </c>
      <c r="J423" s="26"/>
      <c r="K423" s="26">
        <v>3386</v>
      </c>
      <c r="L423" s="26"/>
      <c r="M423" s="32">
        <v>3569</v>
      </c>
      <c r="N423" s="26"/>
      <c r="O423" s="32">
        <v>2798</v>
      </c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  <c r="IV423" s="26"/>
    </row>
    <row r="424" spans="1:256" s="29" customFormat="1" ht="13.5" customHeight="1">
      <c r="A424" s="26" t="s">
        <v>248</v>
      </c>
      <c r="B424" s="27"/>
      <c r="C424" s="26">
        <f t="shared" si="14"/>
        <v>72189</v>
      </c>
      <c r="D424" s="26"/>
      <c r="E424" s="26">
        <v>0</v>
      </c>
      <c r="F424" s="26"/>
      <c r="G424" s="26">
        <v>0</v>
      </c>
      <c r="H424" s="26"/>
      <c r="I424" s="26">
        <v>72189</v>
      </c>
      <c r="J424" s="26"/>
      <c r="K424" s="26">
        <v>0</v>
      </c>
      <c r="L424" s="26"/>
      <c r="M424" s="32">
        <v>0</v>
      </c>
      <c r="N424" s="26"/>
      <c r="O424" s="32">
        <v>0</v>
      </c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  <c r="IV424" s="26"/>
    </row>
    <row r="425" spans="1:256" s="29" customFormat="1" ht="13.5" customHeight="1">
      <c r="A425" s="26" t="s">
        <v>341</v>
      </c>
      <c r="B425" s="27" t="s">
        <v>10</v>
      </c>
      <c r="C425" s="26">
        <f t="shared" si="14"/>
        <v>225324</v>
      </c>
      <c r="D425" s="26"/>
      <c r="E425" s="26">
        <v>152465</v>
      </c>
      <c r="F425" s="26"/>
      <c r="G425" s="26">
        <v>1193</v>
      </c>
      <c r="H425" s="26"/>
      <c r="I425" s="26">
        <v>46274</v>
      </c>
      <c r="J425" s="26"/>
      <c r="K425" s="26">
        <v>8717</v>
      </c>
      <c r="L425" s="26"/>
      <c r="M425" s="26">
        <v>16675</v>
      </c>
      <c r="N425" s="26"/>
      <c r="O425" s="26">
        <v>0</v>
      </c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  <c r="IV425" s="26"/>
    </row>
    <row r="426" spans="1:256" s="29" customFormat="1" ht="13.5" customHeight="1">
      <c r="A426" s="26" t="s">
        <v>132</v>
      </c>
      <c r="B426" s="27" t="s">
        <v>10</v>
      </c>
      <c r="C426" s="26">
        <f t="shared" si="14"/>
        <v>306480</v>
      </c>
      <c r="D426" s="26"/>
      <c r="E426" s="26">
        <v>131117</v>
      </c>
      <c r="F426" s="26"/>
      <c r="G426" s="26">
        <v>45380</v>
      </c>
      <c r="H426" s="26"/>
      <c r="I426" s="26">
        <v>53568</v>
      </c>
      <c r="J426" s="26"/>
      <c r="K426" s="26">
        <v>4028</v>
      </c>
      <c r="L426" s="26"/>
      <c r="M426" s="26">
        <v>70099</v>
      </c>
      <c r="N426" s="26"/>
      <c r="O426" s="32">
        <v>2288</v>
      </c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  <c r="IV426" s="26"/>
    </row>
    <row r="427" spans="1:256" s="29" customFormat="1" ht="13.5" customHeight="1">
      <c r="A427" s="26" t="s">
        <v>133</v>
      </c>
      <c r="B427" s="27" t="s">
        <v>10</v>
      </c>
      <c r="C427" s="26">
        <f t="shared" si="14"/>
        <v>2362322</v>
      </c>
      <c r="D427" s="26"/>
      <c r="E427" s="26">
        <v>1333067</v>
      </c>
      <c r="F427" s="26"/>
      <c r="G427" s="26">
        <v>367432</v>
      </c>
      <c r="H427" s="26"/>
      <c r="I427" s="26">
        <v>489080</v>
      </c>
      <c r="J427" s="26"/>
      <c r="K427" s="29">
        <v>13933</v>
      </c>
      <c r="L427" s="26"/>
      <c r="M427" s="26">
        <v>154907</v>
      </c>
      <c r="N427" s="26"/>
      <c r="O427" s="32">
        <v>3903</v>
      </c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  <c r="IV427" s="26"/>
    </row>
    <row r="428" spans="1:256" s="29" customFormat="1" ht="13.5" customHeight="1">
      <c r="A428" s="26" t="s">
        <v>134</v>
      </c>
      <c r="B428" s="27" t="s">
        <v>10</v>
      </c>
      <c r="C428" s="30">
        <f t="shared" si="14"/>
        <v>2491984</v>
      </c>
      <c r="D428" s="26"/>
      <c r="E428" s="30">
        <v>1179858</v>
      </c>
      <c r="F428" s="26"/>
      <c r="G428" s="30">
        <v>532107</v>
      </c>
      <c r="H428" s="26"/>
      <c r="I428" s="30">
        <v>496312</v>
      </c>
      <c r="J428" s="26"/>
      <c r="K428" s="30">
        <v>36428</v>
      </c>
      <c r="L428" s="26"/>
      <c r="M428" s="30">
        <v>204230</v>
      </c>
      <c r="N428" s="26"/>
      <c r="O428" s="30">
        <v>43049</v>
      </c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  <c r="IV428" s="26"/>
    </row>
    <row r="429" spans="1:256" s="29" customFormat="1" ht="13.5" customHeight="1">
      <c r="A429" s="26" t="s">
        <v>353</v>
      </c>
      <c r="B429" s="27" t="s">
        <v>10</v>
      </c>
      <c r="C429" s="26" t="s">
        <v>10</v>
      </c>
      <c r="D429" s="26"/>
      <c r="E429" s="26" t="s">
        <v>10</v>
      </c>
      <c r="F429" s="26" t="s">
        <v>10</v>
      </c>
      <c r="G429" s="26"/>
      <c r="H429" s="26" t="s">
        <v>10</v>
      </c>
      <c r="I429" s="26" t="s">
        <v>10</v>
      </c>
      <c r="J429" s="26" t="s">
        <v>10</v>
      </c>
      <c r="K429" s="26" t="s">
        <v>10</v>
      </c>
      <c r="L429" s="26" t="s">
        <v>10</v>
      </c>
      <c r="M429" s="26" t="s">
        <v>10</v>
      </c>
      <c r="N429" s="26" t="s">
        <v>10</v>
      </c>
      <c r="O429" s="26" t="s">
        <v>10</v>
      </c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  <c r="IV429" s="26"/>
    </row>
    <row r="430" spans="1:256" s="29" customFormat="1" ht="13.5" customHeight="1">
      <c r="A430" s="26" t="s">
        <v>218</v>
      </c>
      <c r="B430" s="27" t="s">
        <v>10</v>
      </c>
      <c r="C430" s="30">
        <f>SUM(E430:O430)</f>
        <v>23478286</v>
      </c>
      <c r="D430" s="26"/>
      <c r="E430" s="30">
        <f>SUM(E411:E428)</f>
        <v>11817725</v>
      </c>
      <c r="F430" s="26"/>
      <c r="G430" s="30">
        <f>SUM(G411:G428)</f>
        <v>3069071</v>
      </c>
      <c r="H430" s="26"/>
      <c r="I430" s="30">
        <f>SUM(I411:I428)</f>
        <v>4471829</v>
      </c>
      <c r="J430" s="26"/>
      <c r="K430" s="30">
        <f>SUM(K411:K428)</f>
        <v>278620</v>
      </c>
      <c r="L430" s="26"/>
      <c r="M430" s="30">
        <f>SUM(M411:M428)</f>
        <v>3439654</v>
      </c>
      <c r="N430" s="26"/>
      <c r="O430" s="30">
        <f>SUM(O411:O428)</f>
        <v>401387</v>
      </c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  <c r="IV430" s="26"/>
    </row>
    <row r="431" spans="1:256" s="29" customFormat="1" ht="13.5" customHeight="1">
      <c r="A431" s="26"/>
      <c r="B431" s="27" t="s">
        <v>10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  <c r="IV431" s="26"/>
    </row>
    <row r="432" spans="1:256" s="29" customFormat="1" ht="13.5" customHeight="1">
      <c r="A432" s="26" t="s">
        <v>219</v>
      </c>
      <c r="B432" s="27" t="s">
        <v>10</v>
      </c>
      <c r="C432" s="30">
        <f>SUM(E432:O432)</f>
        <v>59282561</v>
      </c>
      <c r="D432" s="26"/>
      <c r="E432" s="30">
        <f>SUM(E430+E408++E406+E404+E402+E400+E398+E396+E394+E388+E386+E384+E382+E380+E375+E373)</f>
        <v>27134872</v>
      </c>
      <c r="F432" s="30"/>
      <c r="G432" s="30">
        <f>SUM(G430+G408++G406+G404+G402+G400+G398+G396+G394+G388+G386+G384+G382+G380+G375+G373)</f>
        <v>5637354</v>
      </c>
      <c r="H432" s="30"/>
      <c r="I432" s="30">
        <f>SUM(I430+I408++I406+I404+I402+I400+I398+I396+I394+I388+I386+I384+I382+I380+I375+I373)</f>
        <v>9698353</v>
      </c>
      <c r="J432" s="30"/>
      <c r="K432" s="30">
        <f>SUM(K430+K408++K406+K404+K402+K400+K398+K396+K394+K388+K386+K384+K382+K380+K375+K373)</f>
        <v>562249</v>
      </c>
      <c r="L432" s="30"/>
      <c r="M432" s="30">
        <f>SUM(M430+M408++M406+M404+M402+M400+M398+M396+M394+M388+M386+M384+M382+M380+M375+M373)</f>
        <v>9890648</v>
      </c>
      <c r="N432" s="30"/>
      <c r="O432" s="30">
        <f>SUM(O430+O408++O406+O404+O402+O400+O398+O396+O394+O388+O386+O384+O382+O380+O375+O373)</f>
        <v>6359085</v>
      </c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  <c r="IV432" s="26"/>
    </row>
    <row r="433" spans="1:256" s="29" customFormat="1" ht="13.5" customHeight="1">
      <c r="A433" s="26"/>
      <c r="B433" s="27"/>
      <c r="C433" s="28"/>
      <c r="D433" s="26"/>
      <c r="E433" s="28"/>
      <c r="F433" s="26"/>
      <c r="G433" s="28"/>
      <c r="H433" s="26"/>
      <c r="I433" s="28"/>
      <c r="J433" s="26"/>
      <c r="K433" s="28"/>
      <c r="L433" s="26"/>
      <c r="M433" s="28"/>
      <c r="N433" s="26"/>
      <c r="O433" s="28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  <c r="IV433" s="26"/>
    </row>
    <row r="434" spans="1:256" s="29" customFormat="1" ht="13.5" customHeight="1">
      <c r="A434" s="26" t="s">
        <v>258</v>
      </c>
      <c r="B434" s="27" t="s">
        <v>10</v>
      </c>
      <c r="C434" s="26" t="s">
        <v>10</v>
      </c>
      <c r="D434" s="26"/>
      <c r="E434" s="26" t="s">
        <v>10</v>
      </c>
      <c r="F434" s="26" t="s">
        <v>10</v>
      </c>
      <c r="G434" s="26" t="s">
        <v>10</v>
      </c>
      <c r="H434" s="26" t="s">
        <v>10</v>
      </c>
      <c r="I434" s="26" t="s">
        <v>10</v>
      </c>
      <c r="J434" s="26" t="s">
        <v>10</v>
      </c>
      <c r="K434" s="26" t="s">
        <v>10</v>
      </c>
      <c r="L434" s="26" t="s">
        <v>10</v>
      </c>
      <c r="M434" s="26" t="s">
        <v>10</v>
      </c>
      <c r="N434" s="26" t="s">
        <v>10</v>
      </c>
      <c r="O434" s="26" t="s">
        <v>10</v>
      </c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  <c r="IV434" s="26"/>
    </row>
    <row r="435" spans="1:256" s="29" customFormat="1" ht="13.5" customHeight="1">
      <c r="A435" s="26" t="s">
        <v>135</v>
      </c>
      <c r="B435" s="27" t="s">
        <v>10</v>
      </c>
      <c r="C435" s="30">
        <f>SUM(E435:O435)</f>
        <v>1330837</v>
      </c>
      <c r="D435" s="26"/>
      <c r="E435" s="30">
        <v>489664</v>
      </c>
      <c r="F435" s="26"/>
      <c r="G435" s="30">
        <v>453516</v>
      </c>
      <c r="H435" s="26"/>
      <c r="I435" s="30">
        <v>272765</v>
      </c>
      <c r="J435" s="26"/>
      <c r="K435" s="30">
        <v>16132</v>
      </c>
      <c r="L435" s="26"/>
      <c r="M435" s="30">
        <v>96940</v>
      </c>
      <c r="N435" s="26"/>
      <c r="O435" s="30">
        <v>1820</v>
      </c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  <c r="IV435" s="26"/>
    </row>
    <row r="436" spans="1:256" s="29" customFormat="1" ht="13.5" customHeight="1">
      <c r="A436" s="26"/>
      <c r="B436" s="27" t="s">
        <v>10</v>
      </c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  <c r="IV436" s="26"/>
    </row>
    <row r="437" spans="1:256" s="29" customFormat="1" ht="13.5" customHeight="1">
      <c r="A437" s="26" t="s">
        <v>136</v>
      </c>
      <c r="B437" s="27" t="s">
        <v>10</v>
      </c>
      <c r="C437" s="30">
        <f>SUM(E437:O437)</f>
        <v>512178</v>
      </c>
      <c r="D437" s="26"/>
      <c r="E437" s="30">
        <v>261959</v>
      </c>
      <c r="F437" s="26"/>
      <c r="G437" s="30">
        <v>48480</v>
      </c>
      <c r="H437" s="26"/>
      <c r="I437" s="30">
        <v>94220</v>
      </c>
      <c r="J437" s="26"/>
      <c r="K437" s="31">
        <v>17211</v>
      </c>
      <c r="L437" s="26"/>
      <c r="M437" s="30">
        <v>87308</v>
      </c>
      <c r="N437" s="26"/>
      <c r="O437" s="31">
        <v>3000</v>
      </c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  <c r="IV437" s="26"/>
    </row>
    <row r="438" spans="1:256" s="29" customFormat="1" ht="13.5" customHeight="1">
      <c r="A438" s="26"/>
      <c r="B438" s="27" t="s">
        <v>10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  <c r="IV438" s="26"/>
    </row>
    <row r="439" spans="1:256" s="29" customFormat="1" ht="13.5" customHeight="1">
      <c r="A439" s="26" t="s">
        <v>137</v>
      </c>
      <c r="B439" s="27" t="s">
        <v>10</v>
      </c>
      <c r="C439" s="30">
        <f>SUM(E439:O439)</f>
        <v>1348569</v>
      </c>
      <c r="D439" s="26"/>
      <c r="E439" s="30">
        <v>725946</v>
      </c>
      <c r="F439" s="26"/>
      <c r="G439" s="30">
        <v>219913</v>
      </c>
      <c r="H439" s="26"/>
      <c r="I439" s="30">
        <v>272940</v>
      </c>
      <c r="J439" s="26"/>
      <c r="K439" s="30">
        <v>25439</v>
      </c>
      <c r="L439" s="26"/>
      <c r="M439" s="30">
        <v>98413</v>
      </c>
      <c r="N439" s="26"/>
      <c r="O439" s="30">
        <v>5918</v>
      </c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  <c r="IV439" s="26"/>
    </row>
    <row r="440" spans="1:256" s="29" customFormat="1" ht="13.5" customHeight="1">
      <c r="A440" s="26"/>
      <c r="B440" s="27" t="s">
        <v>10</v>
      </c>
      <c r="C440" s="40"/>
      <c r="D440" s="26"/>
      <c r="E440" s="40"/>
      <c r="F440" s="26"/>
      <c r="G440" s="40"/>
      <c r="H440" s="26"/>
      <c r="I440" s="40"/>
      <c r="J440" s="26"/>
      <c r="K440" s="40"/>
      <c r="L440" s="26"/>
      <c r="M440" s="40"/>
      <c r="N440" s="26"/>
      <c r="O440" s="40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  <c r="IV440" s="26"/>
    </row>
    <row r="441" spans="1:256" s="29" customFormat="1" ht="13.5" customHeight="1">
      <c r="A441" s="26" t="s">
        <v>350</v>
      </c>
      <c r="B441" s="27"/>
      <c r="C441" s="30">
        <f>SUM(E441:O441)</f>
        <v>14774</v>
      </c>
      <c r="D441" s="26"/>
      <c r="E441" s="30">
        <v>0</v>
      </c>
      <c r="F441" s="26"/>
      <c r="G441" s="30">
        <v>0</v>
      </c>
      <c r="H441" s="26"/>
      <c r="I441" s="30">
        <v>0</v>
      </c>
      <c r="J441" s="26"/>
      <c r="K441" s="30">
        <v>11328</v>
      </c>
      <c r="L441" s="26"/>
      <c r="M441" s="30">
        <v>3446</v>
      </c>
      <c r="N441" s="26"/>
      <c r="O441" s="30">
        <v>0</v>
      </c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  <c r="IV441" s="26"/>
    </row>
    <row r="442" spans="1:256" s="29" customFormat="1" ht="13.5" customHeight="1">
      <c r="A442" s="26"/>
      <c r="B442" s="27"/>
      <c r="C442" s="28"/>
      <c r="D442" s="26"/>
      <c r="E442" s="28"/>
      <c r="F442" s="26"/>
      <c r="G442" s="28"/>
      <c r="H442" s="26"/>
      <c r="I442" s="28"/>
      <c r="J442" s="26"/>
      <c r="K442" s="28"/>
      <c r="L442" s="26"/>
      <c r="M442" s="28"/>
      <c r="N442" s="26"/>
      <c r="O442" s="28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  <c r="IV442" s="26"/>
    </row>
    <row r="443" spans="1:256" s="29" customFormat="1" ht="13.5" customHeight="1">
      <c r="A443" s="26" t="s">
        <v>138</v>
      </c>
      <c r="B443" s="27" t="s">
        <v>10</v>
      </c>
      <c r="C443" s="30">
        <f>SUM(E443:O443)</f>
        <v>609162</v>
      </c>
      <c r="D443" s="26"/>
      <c r="E443" s="30">
        <v>456660</v>
      </c>
      <c r="F443" s="26"/>
      <c r="G443" s="30">
        <v>35831</v>
      </c>
      <c r="H443" s="26"/>
      <c r="I443" s="30">
        <v>141199</v>
      </c>
      <c r="J443" s="26"/>
      <c r="K443" s="31">
        <v>9024</v>
      </c>
      <c r="L443" s="26"/>
      <c r="M443" s="30">
        <v>-43766</v>
      </c>
      <c r="N443" s="26"/>
      <c r="O443" s="31">
        <v>10214</v>
      </c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  <c r="IV443" s="26"/>
    </row>
    <row r="444" spans="1:256" s="29" customFormat="1" ht="13.5" customHeight="1">
      <c r="A444" s="26"/>
      <c r="B444" s="27" t="s">
        <v>10</v>
      </c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  <c r="IV444" s="26"/>
    </row>
    <row r="445" spans="1:256" s="29" customFormat="1" ht="13.5" customHeight="1">
      <c r="A445" s="26" t="s">
        <v>249</v>
      </c>
      <c r="B445" s="27"/>
      <c r="C445" s="30">
        <f>SUM(E445:O445)</f>
        <v>1127276</v>
      </c>
      <c r="D445" s="26"/>
      <c r="E445" s="30">
        <v>374652</v>
      </c>
      <c r="F445" s="26"/>
      <c r="G445" s="30">
        <v>138425</v>
      </c>
      <c r="H445" s="26"/>
      <c r="I445" s="30">
        <v>167606</v>
      </c>
      <c r="J445" s="26"/>
      <c r="K445" s="30">
        <v>103918</v>
      </c>
      <c r="L445" s="26"/>
      <c r="M445" s="30">
        <v>338521</v>
      </c>
      <c r="N445" s="26"/>
      <c r="O445" s="30">
        <v>4154</v>
      </c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  <c r="IV445" s="26"/>
    </row>
    <row r="446" spans="1:256" s="29" customFormat="1" ht="13.5" customHeight="1">
      <c r="A446" s="26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  <c r="IV446" s="26"/>
    </row>
    <row r="447" spans="1:256" s="29" customFormat="1" ht="13.5" customHeight="1">
      <c r="A447" s="26" t="s">
        <v>139</v>
      </c>
      <c r="B447" s="27" t="s">
        <v>10</v>
      </c>
      <c r="C447" s="30">
        <f>SUM(E447:O447)</f>
        <v>1388790</v>
      </c>
      <c r="D447" s="26"/>
      <c r="E447" s="30">
        <v>418602</v>
      </c>
      <c r="F447" s="26"/>
      <c r="G447" s="30">
        <v>468040</v>
      </c>
      <c r="H447" s="26"/>
      <c r="I447" s="30">
        <v>267128</v>
      </c>
      <c r="J447" s="26"/>
      <c r="K447" s="30">
        <v>12465</v>
      </c>
      <c r="L447" s="26"/>
      <c r="M447" s="30">
        <v>212656</v>
      </c>
      <c r="N447" s="26"/>
      <c r="O447" s="30">
        <v>9899</v>
      </c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  <c r="IV447" s="26"/>
    </row>
    <row r="448" spans="1:256" s="29" customFormat="1" ht="13.5" customHeight="1">
      <c r="A448" s="26"/>
      <c r="B448" s="27" t="s">
        <v>10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  <c r="IV448" s="26"/>
    </row>
    <row r="449" spans="1:256" s="29" customFormat="1" ht="13.5" customHeight="1">
      <c r="A449" s="26" t="s">
        <v>276</v>
      </c>
      <c r="B449" s="27" t="s">
        <v>10</v>
      </c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  <c r="IV449" s="26"/>
    </row>
    <row r="450" spans="1:256" s="29" customFormat="1" ht="13.5" customHeight="1">
      <c r="A450" s="26" t="s">
        <v>140</v>
      </c>
      <c r="B450" s="27" t="s">
        <v>10</v>
      </c>
      <c r="C450" s="30">
        <f>SUM(E450:O450)</f>
        <v>1074736</v>
      </c>
      <c r="D450" s="26"/>
      <c r="E450" s="30">
        <v>527624</v>
      </c>
      <c r="F450" s="26"/>
      <c r="G450" s="30">
        <v>138198</v>
      </c>
      <c r="H450" s="26"/>
      <c r="I450" s="30">
        <v>186006</v>
      </c>
      <c r="J450" s="26"/>
      <c r="K450" s="30">
        <v>25257</v>
      </c>
      <c r="L450" s="26"/>
      <c r="M450" s="30">
        <v>194126</v>
      </c>
      <c r="N450" s="26"/>
      <c r="O450" s="30">
        <v>3525</v>
      </c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  <c r="IV450" s="26"/>
    </row>
    <row r="451" spans="1:256" s="29" customFormat="1" ht="13.5" customHeight="1">
      <c r="A451" s="26"/>
      <c r="B451" s="27" t="s">
        <v>10</v>
      </c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  <c r="IV451" s="26"/>
    </row>
    <row r="452" spans="1:256" s="29" customFormat="1" ht="13.5" customHeight="1">
      <c r="A452" s="26" t="s">
        <v>277</v>
      </c>
      <c r="B452" s="27" t="s">
        <v>10</v>
      </c>
      <c r="C452" s="26" t="s">
        <v>10</v>
      </c>
      <c r="D452" s="26"/>
      <c r="E452" s="26" t="s">
        <v>10</v>
      </c>
      <c r="F452" s="26" t="s">
        <v>10</v>
      </c>
      <c r="G452" s="26" t="s">
        <v>10</v>
      </c>
      <c r="H452" s="26" t="s">
        <v>10</v>
      </c>
      <c r="I452" s="26" t="s">
        <v>10</v>
      </c>
      <c r="J452" s="26" t="s">
        <v>10</v>
      </c>
      <c r="K452" s="26" t="s">
        <v>10</v>
      </c>
      <c r="L452" s="26" t="s">
        <v>10</v>
      </c>
      <c r="M452" s="26" t="s">
        <v>10</v>
      </c>
      <c r="N452" s="26" t="s">
        <v>10</v>
      </c>
      <c r="O452" s="26" t="s">
        <v>10</v>
      </c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  <c r="IV452" s="26"/>
    </row>
    <row r="453" spans="1:256" s="29" customFormat="1" ht="13.5" customHeight="1">
      <c r="A453" s="26" t="s">
        <v>316</v>
      </c>
      <c r="B453" s="27" t="s">
        <v>10</v>
      </c>
      <c r="C453" s="26">
        <f aca="true" t="shared" si="15" ref="C453:C467">SUM(E453:O453)</f>
        <v>244667</v>
      </c>
      <c r="D453" s="26"/>
      <c r="E453" s="26">
        <v>252551</v>
      </c>
      <c r="F453" s="26"/>
      <c r="G453" s="26">
        <v>40976</v>
      </c>
      <c r="H453" s="26"/>
      <c r="I453" s="26">
        <v>98256</v>
      </c>
      <c r="J453" s="26"/>
      <c r="K453" s="26">
        <v>11041</v>
      </c>
      <c r="L453" s="26"/>
      <c r="M453" s="26">
        <v>-159977</v>
      </c>
      <c r="N453" s="26"/>
      <c r="O453" s="32">
        <v>1820</v>
      </c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  <c r="IV453" s="26"/>
    </row>
    <row r="454" spans="1:256" s="29" customFormat="1" ht="13.5" customHeight="1">
      <c r="A454" s="26" t="s">
        <v>253</v>
      </c>
      <c r="B454" s="27" t="s">
        <v>10</v>
      </c>
      <c r="C454" s="26">
        <f t="shared" si="15"/>
        <v>207948</v>
      </c>
      <c r="D454" s="26"/>
      <c r="E454" s="32">
        <v>121168</v>
      </c>
      <c r="F454" s="26"/>
      <c r="G454" s="32">
        <v>6968</v>
      </c>
      <c r="H454" s="26"/>
      <c r="I454" s="32">
        <v>33133</v>
      </c>
      <c r="J454" s="26"/>
      <c r="K454" s="32">
        <v>6036</v>
      </c>
      <c r="L454" s="26"/>
      <c r="M454" s="26">
        <v>40643</v>
      </c>
      <c r="N454" s="26"/>
      <c r="O454" s="32">
        <v>0</v>
      </c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  <c r="IV454" s="26"/>
    </row>
    <row r="455" spans="1:256" s="29" customFormat="1" ht="13.5" customHeight="1">
      <c r="A455" s="26" t="s">
        <v>141</v>
      </c>
      <c r="B455" s="27" t="s">
        <v>10</v>
      </c>
      <c r="C455" s="26">
        <f t="shared" si="15"/>
        <v>7900</v>
      </c>
      <c r="D455" s="26"/>
      <c r="E455" s="32">
        <v>0</v>
      </c>
      <c r="F455" s="26"/>
      <c r="G455" s="32">
        <v>0</v>
      </c>
      <c r="H455" s="26"/>
      <c r="I455" s="32">
        <v>0</v>
      </c>
      <c r="J455" s="26"/>
      <c r="K455" s="26">
        <v>0</v>
      </c>
      <c r="L455" s="26"/>
      <c r="M455" s="26">
        <v>3</v>
      </c>
      <c r="N455" s="26"/>
      <c r="O455" s="32">
        <v>7897</v>
      </c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  <c r="IV455" s="26"/>
    </row>
    <row r="456" spans="1:256" s="29" customFormat="1" ht="13.5" customHeight="1">
      <c r="A456" s="26" t="s">
        <v>142</v>
      </c>
      <c r="B456" s="27" t="s">
        <v>10</v>
      </c>
      <c r="C456" s="26">
        <f t="shared" si="15"/>
        <v>937143</v>
      </c>
      <c r="D456" s="26"/>
      <c r="E456" s="32">
        <v>266786</v>
      </c>
      <c r="F456" s="26"/>
      <c r="G456" s="26">
        <v>409230</v>
      </c>
      <c r="H456" s="26"/>
      <c r="I456" s="32">
        <v>188424</v>
      </c>
      <c r="J456" s="26"/>
      <c r="K456" s="26">
        <v>6305</v>
      </c>
      <c r="L456" s="26"/>
      <c r="M456" s="26">
        <v>57601</v>
      </c>
      <c r="N456" s="26"/>
      <c r="O456" s="32">
        <v>8797</v>
      </c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  <c r="IV456" s="26"/>
    </row>
    <row r="457" spans="1:256" s="29" customFormat="1" ht="13.5" customHeight="1">
      <c r="A457" s="26" t="s">
        <v>296</v>
      </c>
      <c r="B457" s="27"/>
      <c r="C457" s="26">
        <f t="shared" si="15"/>
        <v>22140</v>
      </c>
      <c r="D457" s="26"/>
      <c r="E457" s="32">
        <v>0</v>
      </c>
      <c r="F457" s="26"/>
      <c r="G457" s="32">
        <v>0</v>
      </c>
      <c r="H457" s="26"/>
      <c r="I457" s="32">
        <v>0</v>
      </c>
      <c r="J457" s="26"/>
      <c r="K457" s="32">
        <v>0</v>
      </c>
      <c r="L457" s="26"/>
      <c r="M457" s="26">
        <v>22140</v>
      </c>
      <c r="N457" s="26"/>
      <c r="O457" s="32">
        <v>0</v>
      </c>
      <c r="P457" s="26" t="s">
        <v>11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  <c r="IV457" s="26"/>
    </row>
    <row r="458" spans="1:256" s="29" customFormat="1" ht="13.5" customHeight="1">
      <c r="A458" s="26" t="s">
        <v>143</v>
      </c>
      <c r="B458" s="27" t="s">
        <v>10</v>
      </c>
      <c r="C458" s="26">
        <f t="shared" si="15"/>
        <v>339743</v>
      </c>
      <c r="D458" s="26"/>
      <c r="E458" s="26">
        <v>194544</v>
      </c>
      <c r="F458" s="26"/>
      <c r="G458" s="26">
        <v>48716</v>
      </c>
      <c r="H458" s="26"/>
      <c r="I458" s="26">
        <v>73082</v>
      </c>
      <c r="J458" s="26"/>
      <c r="K458" s="26">
        <v>6175</v>
      </c>
      <c r="L458" s="26"/>
      <c r="M458" s="26">
        <v>17226</v>
      </c>
      <c r="N458" s="26"/>
      <c r="O458" s="32">
        <v>0</v>
      </c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  <c r="IV458" s="26"/>
    </row>
    <row r="459" spans="1:256" s="29" customFormat="1" ht="13.5" customHeight="1">
      <c r="A459" s="26" t="s">
        <v>144</v>
      </c>
      <c r="B459" s="27" t="s">
        <v>10</v>
      </c>
      <c r="C459" s="26">
        <f t="shared" si="15"/>
        <v>592526</v>
      </c>
      <c r="D459" s="26"/>
      <c r="E459" s="26">
        <v>287686</v>
      </c>
      <c r="F459" s="26"/>
      <c r="G459" s="26">
        <v>131606</v>
      </c>
      <c r="H459" s="26"/>
      <c r="I459" s="26">
        <v>110530</v>
      </c>
      <c r="J459" s="26"/>
      <c r="K459" s="26">
        <v>20297</v>
      </c>
      <c r="L459" s="26"/>
      <c r="M459" s="26">
        <v>41073</v>
      </c>
      <c r="N459" s="26"/>
      <c r="O459" s="32">
        <v>1334</v>
      </c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  <c r="IV459" s="26"/>
    </row>
    <row r="460" spans="1:256" s="29" customFormat="1" ht="13.5" customHeight="1">
      <c r="A460" s="26" t="s">
        <v>336</v>
      </c>
      <c r="B460" s="27"/>
      <c r="C460" s="26">
        <f t="shared" si="15"/>
        <v>246069</v>
      </c>
      <c r="D460" s="26"/>
      <c r="E460" s="26">
        <v>137096</v>
      </c>
      <c r="F460" s="26"/>
      <c r="G460" s="26">
        <v>49437</v>
      </c>
      <c r="H460" s="26"/>
      <c r="I460" s="26">
        <v>54866</v>
      </c>
      <c r="J460" s="26"/>
      <c r="K460" s="26">
        <v>0</v>
      </c>
      <c r="L460" s="26"/>
      <c r="M460" s="26">
        <v>4670</v>
      </c>
      <c r="N460" s="26"/>
      <c r="O460" s="32">
        <v>0</v>
      </c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6"/>
      <c r="IU460" s="26"/>
      <c r="IV460" s="26"/>
    </row>
    <row r="461" spans="1:256" s="29" customFormat="1" ht="13.5" customHeight="1">
      <c r="A461" s="26" t="s">
        <v>145</v>
      </c>
      <c r="B461" s="27" t="s">
        <v>10</v>
      </c>
      <c r="C461" s="26">
        <f t="shared" si="15"/>
        <v>448634</v>
      </c>
      <c r="D461" s="26"/>
      <c r="E461" s="26">
        <v>273863</v>
      </c>
      <c r="F461" s="26"/>
      <c r="G461" s="26">
        <v>44816</v>
      </c>
      <c r="H461" s="26"/>
      <c r="I461" s="26">
        <v>99495</v>
      </c>
      <c r="J461" s="26"/>
      <c r="K461" s="26">
        <v>10950</v>
      </c>
      <c r="L461" s="26"/>
      <c r="M461" s="26">
        <v>19510</v>
      </c>
      <c r="N461" s="26"/>
      <c r="O461" s="32">
        <v>0</v>
      </c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6"/>
      <c r="FN461" s="26"/>
      <c r="FO461" s="26"/>
      <c r="FP461" s="26"/>
      <c r="FQ461" s="26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6"/>
      <c r="IU461" s="26"/>
      <c r="IV461" s="26"/>
    </row>
    <row r="462" spans="1:256" s="29" customFormat="1" ht="13.5" customHeight="1">
      <c r="A462" s="26" t="s">
        <v>287</v>
      </c>
      <c r="B462" s="27" t="s">
        <v>10</v>
      </c>
      <c r="C462" s="26">
        <f t="shared" si="15"/>
        <v>238420</v>
      </c>
      <c r="D462" s="26"/>
      <c r="E462" s="26">
        <v>131860</v>
      </c>
      <c r="F462" s="26"/>
      <c r="G462" s="26">
        <v>37401</v>
      </c>
      <c r="H462" s="26"/>
      <c r="I462" s="26">
        <v>48861</v>
      </c>
      <c r="J462" s="26"/>
      <c r="K462" s="26">
        <v>5650</v>
      </c>
      <c r="L462" s="26"/>
      <c r="M462" s="26">
        <v>14648</v>
      </c>
      <c r="N462" s="26"/>
      <c r="O462" s="32">
        <v>0</v>
      </c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6"/>
      <c r="FN462" s="26"/>
      <c r="FO462" s="26"/>
      <c r="FP462" s="26"/>
      <c r="FQ462" s="26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6"/>
      <c r="IU462" s="26"/>
      <c r="IV462" s="26"/>
    </row>
    <row r="463" spans="1:256" s="29" customFormat="1" ht="13.5" customHeight="1">
      <c r="A463" s="26" t="s">
        <v>337</v>
      </c>
      <c r="B463" s="27"/>
      <c r="C463" s="26">
        <f t="shared" si="15"/>
        <v>9949</v>
      </c>
      <c r="D463" s="26"/>
      <c r="E463" s="26">
        <v>0</v>
      </c>
      <c r="F463" s="26"/>
      <c r="G463" s="26">
        <v>1094</v>
      </c>
      <c r="H463" s="26"/>
      <c r="I463" s="26">
        <v>0</v>
      </c>
      <c r="J463" s="26"/>
      <c r="K463" s="26">
        <v>1760</v>
      </c>
      <c r="L463" s="26"/>
      <c r="M463" s="26">
        <v>7095</v>
      </c>
      <c r="N463" s="26"/>
      <c r="O463" s="32">
        <v>0</v>
      </c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6"/>
      <c r="FN463" s="26"/>
      <c r="FO463" s="26"/>
      <c r="FP463" s="26"/>
      <c r="FQ463" s="26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6"/>
      <c r="IU463" s="26"/>
      <c r="IV463" s="26"/>
    </row>
    <row r="464" spans="1:256" s="29" customFormat="1" ht="13.5" customHeight="1">
      <c r="A464" s="26" t="s">
        <v>146</v>
      </c>
      <c r="B464" s="27" t="s">
        <v>10</v>
      </c>
      <c r="C464" s="26">
        <f t="shared" si="15"/>
        <v>13484</v>
      </c>
      <c r="D464" s="26"/>
      <c r="E464" s="32">
        <v>0</v>
      </c>
      <c r="F464" s="26"/>
      <c r="G464" s="26">
        <v>13484</v>
      </c>
      <c r="H464" s="26"/>
      <c r="I464" s="32">
        <v>0</v>
      </c>
      <c r="J464" s="26"/>
      <c r="K464" s="32">
        <v>0</v>
      </c>
      <c r="L464" s="26"/>
      <c r="M464" s="32">
        <v>0</v>
      </c>
      <c r="N464" s="26"/>
      <c r="O464" s="32">
        <v>0</v>
      </c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6"/>
      <c r="FN464" s="26"/>
      <c r="FO464" s="26"/>
      <c r="FP464" s="26"/>
      <c r="FQ464" s="26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6"/>
      <c r="IU464" s="26"/>
      <c r="IV464" s="26"/>
    </row>
    <row r="465" spans="1:256" s="29" customFormat="1" ht="13.5" customHeight="1">
      <c r="A465" s="26" t="s">
        <v>147</v>
      </c>
      <c r="B465" s="27" t="s">
        <v>10</v>
      </c>
      <c r="C465" s="28">
        <f t="shared" si="15"/>
        <v>10638</v>
      </c>
      <c r="D465" s="26"/>
      <c r="E465" s="34">
        <v>0</v>
      </c>
      <c r="F465" s="26"/>
      <c r="G465" s="28">
        <v>10638</v>
      </c>
      <c r="H465" s="26"/>
      <c r="I465" s="34">
        <v>0</v>
      </c>
      <c r="J465" s="26"/>
      <c r="K465" s="34">
        <v>0</v>
      </c>
      <c r="L465" s="26"/>
      <c r="M465" s="34">
        <v>0</v>
      </c>
      <c r="N465" s="26"/>
      <c r="O465" s="34">
        <v>0</v>
      </c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  <c r="FJ465" s="26"/>
      <c r="FK465" s="26"/>
      <c r="FL465" s="26"/>
      <c r="FM465" s="26"/>
      <c r="FN465" s="26"/>
      <c r="FO465" s="26"/>
      <c r="FP465" s="26"/>
      <c r="FQ465" s="26"/>
      <c r="FR465" s="26"/>
      <c r="FS465" s="26"/>
      <c r="FT465" s="26"/>
      <c r="FU465" s="26"/>
      <c r="FV465" s="26"/>
      <c r="FW465" s="26"/>
      <c r="FX465" s="26"/>
      <c r="FY465" s="26"/>
      <c r="FZ465" s="2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  <c r="IT465" s="26"/>
      <c r="IU465" s="26"/>
      <c r="IV465" s="26"/>
    </row>
    <row r="466" spans="1:256" s="29" customFormat="1" ht="13.5" customHeight="1">
      <c r="A466" s="26" t="s">
        <v>297</v>
      </c>
      <c r="B466" s="27"/>
      <c r="C466" s="30">
        <f t="shared" si="15"/>
        <v>429525</v>
      </c>
      <c r="D466" s="26"/>
      <c r="E466" s="31">
        <v>237804</v>
      </c>
      <c r="F466" s="26"/>
      <c r="G466" s="30">
        <v>40489</v>
      </c>
      <c r="H466" s="26"/>
      <c r="I466" s="31">
        <v>81968</v>
      </c>
      <c r="J466" s="26"/>
      <c r="K466" s="31">
        <v>0</v>
      </c>
      <c r="L466" s="26"/>
      <c r="M466" s="31">
        <v>69264</v>
      </c>
      <c r="N466" s="26"/>
      <c r="O466" s="31">
        <v>0</v>
      </c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6"/>
      <c r="FO466" s="26"/>
      <c r="FP466" s="26"/>
      <c r="FQ466" s="26"/>
      <c r="FR466" s="26"/>
      <c r="FS466" s="26"/>
      <c r="FT466" s="26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6"/>
      <c r="IV466" s="26"/>
    </row>
    <row r="467" spans="1:256" s="29" customFormat="1" ht="13.5" customHeight="1">
      <c r="A467" s="26" t="s">
        <v>220</v>
      </c>
      <c r="B467" s="27" t="s">
        <v>10</v>
      </c>
      <c r="C467" s="30">
        <f t="shared" si="15"/>
        <v>3748786</v>
      </c>
      <c r="D467" s="26"/>
      <c r="E467" s="30">
        <f>SUM(E453:E466)</f>
        <v>1903358</v>
      </c>
      <c r="F467" s="26"/>
      <c r="G467" s="30">
        <f>SUM(G453:G466)</f>
        <v>834855</v>
      </c>
      <c r="H467" s="26"/>
      <c r="I467" s="30">
        <f>SUM(I453:I466)</f>
        <v>788615</v>
      </c>
      <c r="J467" s="26"/>
      <c r="K467" s="30">
        <f>SUM(K453:K466)</f>
        <v>68214</v>
      </c>
      <c r="L467" s="26"/>
      <c r="M467" s="30">
        <f>SUM(M453:M466)</f>
        <v>133896</v>
      </c>
      <c r="N467" s="26"/>
      <c r="O467" s="30">
        <f>SUM(O453:O466)</f>
        <v>19848</v>
      </c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6"/>
      <c r="IV467" s="26"/>
    </row>
    <row r="468" spans="1:256" s="29" customFormat="1" ht="13.5" customHeight="1">
      <c r="A468" s="26"/>
      <c r="B468" s="27" t="s">
        <v>10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26"/>
      <c r="FT468" s="26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6"/>
      <c r="IV468" s="26"/>
    </row>
    <row r="469" spans="1:256" s="29" customFormat="1" ht="13.5" customHeight="1">
      <c r="A469" s="26" t="s">
        <v>14</v>
      </c>
      <c r="B469" s="27" t="s">
        <v>10</v>
      </c>
      <c r="C469" s="30">
        <f>SUM(E469:O469)</f>
        <v>104157</v>
      </c>
      <c r="D469" s="26"/>
      <c r="E469" s="30">
        <v>41663</v>
      </c>
      <c r="F469" s="26"/>
      <c r="G469" s="30">
        <v>26039</v>
      </c>
      <c r="H469" s="26"/>
      <c r="I469" s="30">
        <v>10416</v>
      </c>
      <c r="J469" s="26"/>
      <c r="K469" s="31">
        <v>0</v>
      </c>
      <c r="L469" s="26"/>
      <c r="M469" s="30">
        <v>26039</v>
      </c>
      <c r="N469" s="26"/>
      <c r="O469" s="31">
        <v>0</v>
      </c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6"/>
      <c r="IV469" s="26"/>
    </row>
    <row r="470" spans="1:256" s="29" customFormat="1" ht="13.5" customHeight="1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34"/>
      <c r="L470" s="28"/>
      <c r="M470" s="28"/>
      <c r="N470" s="28"/>
      <c r="O470" s="34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6"/>
      <c r="IV470" s="26"/>
    </row>
    <row r="471" spans="1:256" s="29" customFormat="1" ht="13.5" customHeight="1">
      <c r="A471" s="26" t="s">
        <v>222</v>
      </c>
      <c r="B471" s="27" t="s">
        <v>10</v>
      </c>
      <c r="C471" s="30">
        <f>SUM(E471:O471)</f>
        <v>11259265</v>
      </c>
      <c r="D471" s="26"/>
      <c r="E471" s="30">
        <f>E435+E437+E439+E443+E447+E450+E467+E469+E445+E441</f>
        <v>5200128</v>
      </c>
      <c r="F471" s="26"/>
      <c r="G471" s="30">
        <f>G435+G437+G439+G443+G447+G450+G467+G469+G445+G441</f>
        <v>2363297</v>
      </c>
      <c r="H471" s="26"/>
      <c r="I471" s="30">
        <f>I435+I437+I439+I443+I447+I450+I467+I469+I445+I441</f>
        <v>2200895</v>
      </c>
      <c r="J471" s="26"/>
      <c r="K471" s="30">
        <f>K435+K437+K439+K443+K447+K450+K467+K469+K445+K441</f>
        <v>288988</v>
      </c>
      <c r="L471" s="26"/>
      <c r="M471" s="30">
        <f>M435+M437+M439+M443+M447+M450+M467+M469+M445+M441</f>
        <v>1147579</v>
      </c>
      <c r="N471" s="26"/>
      <c r="O471" s="30">
        <f>O435+O437+O439+O443+O447+O450+O467+O469+O445+O441</f>
        <v>58378</v>
      </c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6"/>
      <c r="FO471" s="26"/>
      <c r="FP471" s="26"/>
      <c r="FQ471" s="26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6"/>
      <c r="IV471" s="26"/>
    </row>
    <row r="472" spans="1:256" s="29" customFormat="1" ht="13.5" customHeight="1">
      <c r="A472" s="26"/>
      <c r="B472" s="27"/>
      <c r="C472" s="28"/>
      <c r="D472" s="26"/>
      <c r="E472" s="28"/>
      <c r="F472" s="26"/>
      <c r="G472" s="28"/>
      <c r="H472" s="26"/>
      <c r="I472" s="28"/>
      <c r="J472" s="26"/>
      <c r="K472" s="28"/>
      <c r="L472" s="26"/>
      <c r="M472" s="28"/>
      <c r="N472" s="26"/>
      <c r="O472" s="28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6"/>
      <c r="FN472" s="26"/>
      <c r="FO472" s="26"/>
      <c r="FP472" s="26"/>
      <c r="FQ472" s="26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6"/>
      <c r="IU472" s="26"/>
      <c r="IV472" s="26"/>
    </row>
    <row r="473" spans="1:256" s="29" customFormat="1" ht="13.5" customHeight="1">
      <c r="A473" s="26" t="s">
        <v>230</v>
      </c>
      <c r="B473" s="27" t="s">
        <v>10</v>
      </c>
      <c r="C473" s="26">
        <f>SUM(E473:O473)</f>
        <v>-83036</v>
      </c>
      <c r="D473" s="26"/>
      <c r="E473" s="26">
        <v>-33215</v>
      </c>
      <c r="F473" s="26"/>
      <c r="G473" s="26">
        <v>-21589</v>
      </c>
      <c r="H473" s="26"/>
      <c r="I473" s="26">
        <v>-6643</v>
      </c>
      <c r="J473" s="26"/>
      <c r="K473" s="32">
        <v>0</v>
      </c>
      <c r="L473" s="26"/>
      <c r="M473" s="26">
        <v>-21589</v>
      </c>
      <c r="N473" s="26"/>
      <c r="O473" s="32">
        <v>0</v>
      </c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6"/>
      <c r="FN473" s="26"/>
      <c r="FO473" s="26"/>
      <c r="FP473" s="26"/>
      <c r="FQ473" s="26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6"/>
      <c r="GE473" s="26"/>
      <c r="GF473" s="26"/>
      <c r="GG473" s="26"/>
      <c r="GH473" s="26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6"/>
      <c r="IU473" s="26"/>
      <c r="IV473" s="26"/>
    </row>
    <row r="474" spans="1:256" s="29" customFormat="1" ht="13.5" customHeight="1">
      <c r="A474" s="26" t="s">
        <v>325</v>
      </c>
      <c r="B474" s="27" t="s">
        <v>10</v>
      </c>
      <c r="C474" s="30">
        <f>SUM(E474:O474)</f>
        <v>-104157</v>
      </c>
      <c r="D474" s="26"/>
      <c r="E474" s="30">
        <v>-41663</v>
      </c>
      <c r="F474" s="26"/>
      <c r="G474" s="30">
        <v>-26039</v>
      </c>
      <c r="H474" s="26"/>
      <c r="I474" s="30">
        <v>-10416</v>
      </c>
      <c r="J474" s="26"/>
      <c r="K474" s="31">
        <v>0</v>
      </c>
      <c r="L474" s="26"/>
      <c r="M474" s="30">
        <v>-26039</v>
      </c>
      <c r="N474" s="26"/>
      <c r="O474" s="31">
        <v>0</v>
      </c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  <c r="IV474" s="26"/>
    </row>
    <row r="475" spans="1:256" s="29" customFormat="1" ht="13.5" customHeight="1">
      <c r="A475" s="26"/>
      <c r="B475" s="27" t="s">
        <v>10</v>
      </c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  <c r="IV475" s="26"/>
    </row>
    <row r="476" spans="1:256" s="29" customFormat="1" ht="13.5" customHeight="1">
      <c r="A476" s="26" t="s">
        <v>221</v>
      </c>
      <c r="B476" s="27" t="s">
        <v>10</v>
      </c>
      <c r="C476" s="30">
        <f>SUM(E476:O476)</f>
        <v>11072072</v>
      </c>
      <c r="D476" s="26"/>
      <c r="E476" s="30">
        <f>+E471+E473+E474</f>
        <v>5125250</v>
      </c>
      <c r="F476" s="26"/>
      <c r="G476" s="30">
        <f>+G471+G473+G474</f>
        <v>2315669</v>
      </c>
      <c r="H476" s="26"/>
      <c r="I476" s="30">
        <f>+I471+I473+I474</f>
        <v>2183836</v>
      </c>
      <c r="J476" s="26"/>
      <c r="K476" s="30">
        <f>K471+K473+K474</f>
        <v>288988</v>
      </c>
      <c r="L476" s="26"/>
      <c r="M476" s="30">
        <f>+M471+M473+M474</f>
        <v>1099951</v>
      </c>
      <c r="N476" s="26"/>
      <c r="O476" s="30">
        <f>+O471+O473+O474</f>
        <v>58378</v>
      </c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  <c r="IV476" s="26"/>
    </row>
    <row r="477" spans="1:256" s="29" customFormat="1" ht="13.5" customHeight="1">
      <c r="A477" s="26"/>
      <c r="B477" s="27" t="s">
        <v>10</v>
      </c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  <c r="IV477" s="26"/>
    </row>
    <row r="478" spans="1:256" s="29" customFormat="1" ht="13.5" customHeight="1">
      <c r="A478" s="26" t="s">
        <v>259</v>
      </c>
      <c r="B478" s="27" t="s">
        <v>10</v>
      </c>
      <c r="C478" s="26" t="s">
        <v>10</v>
      </c>
      <c r="D478" s="26"/>
      <c r="E478" s="26" t="s">
        <v>10</v>
      </c>
      <c r="F478" s="26" t="s">
        <v>10</v>
      </c>
      <c r="G478" s="26" t="s">
        <v>10</v>
      </c>
      <c r="H478" s="26" t="s">
        <v>10</v>
      </c>
      <c r="I478" s="26" t="s">
        <v>10</v>
      </c>
      <c r="J478" s="26" t="s">
        <v>10</v>
      </c>
      <c r="K478" s="26" t="s">
        <v>10</v>
      </c>
      <c r="L478" s="26" t="s">
        <v>10</v>
      </c>
      <c r="M478" s="26" t="s">
        <v>10</v>
      </c>
      <c r="N478" s="26" t="s">
        <v>10</v>
      </c>
      <c r="O478" s="26" t="s">
        <v>10</v>
      </c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6"/>
      <c r="FO478" s="26"/>
      <c r="FP478" s="26"/>
      <c r="FQ478" s="26"/>
      <c r="FR478" s="26"/>
      <c r="FS478" s="26"/>
      <c r="FT478" s="26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6"/>
      <c r="GF478" s="26"/>
      <c r="GG478" s="26"/>
      <c r="GH478" s="26"/>
      <c r="GI478" s="26"/>
      <c r="GJ478" s="26"/>
      <c r="GK478" s="26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6"/>
      <c r="IV478" s="26"/>
    </row>
    <row r="479" spans="1:256" s="29" customFormat="1" ht="13.5" customHeight="1">
      <c r="A479" s="26" t="s">
        <v>278</v>
      </c>
      <c r="B479" s="27" t="s">
        <v>10</v>
      </c>
      <c r="C479" s="26" t="s">
        <v>10</v>
      </c>
      <c r="D479" s="26"/>
      <c r="E479" s="26" t="s">
        <v>10</v>
      </c>
      <c r="F479" s="26" t="s">
        <v>10</v>
      </c>
      <c r="G479" s="26" t="s">
        <v>10</v>
      </c>
      <c r="H479" s="26" t="s">
        <v>10</v>
      </c>
      <c r="I479" s="26" t="s">
        <v>10</v>
      </c>
      <c r="J479" s="26" t="s">
        <v>10</v>
      </c>
      <c r="K479" s="26" t="s">
        <v>10</v>
      </c>
      <c r="L479" s="26" t="s">
        <v>10</v>
      </c>
      <c r="M479" s="26" t="s">
        <v>10</v>
      </c>
      <c r="N479" s="26" t="s">
        <v>10</v>
      </c>
      <c r="O479" s="26" t="s">
        <v>10</v>
      </c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  <c r="IV479" s="26"/>
    </row>
    <row r="480" spans="1:256" s="29" customFormat="1" ht="13.5" customHeight="1">
      <c r="A480" s="26" t="s">
        <v>148</v>
      </c>
      <c r="B480" s="27" t="s">
        <v>10</v>
      </c>
      <c r="C480" s="26">
        <f aca="true" t="shared" si="16" ref="C480:C487">SUM(E480:O480)</f>
        <v>1856262</v>
      </c>
      <c r="D480" s="26"/>
      <c r="E480" s="26">
        <v>1197599</v>
      </c>
      <c r="F480" s="26"/>
      <c r="G480" s="26">
        <v>25006</v>
      </c>
      <c r="H480" s="26"/>
      <c r="I480" s="26">
        <v>313577</v>
      </c>
      <c r="J480" s="26"/>
      <c r="K480" s="26">
        <v>24819</v>
      </c>
      <c r="L480" s="26"/>
      <c r="M480" s="26">
        <v>293154</v>
      </c>
      <c r="N480" s="26"/>
      <c r="O480" s="26">
        <v>2107</v>
      </c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  <c r="IV480" s="26"/>
    </row>
    <row r="481" spans="1:256" s="29" customFormat="1" ht="13.5" customHeight="1">
      <c r="A481" s="26" t="s">
        <v>317</v>
      </c>
      <c r="B481" s="27" t="s">
        <v>10</v>
      </c>
      <c r="C481" s="26">
        <f t="shared" si="16"/>
        <v>554317</v>
      </c>
      <c r="D481" s="26"/>
      <c r="E481" s="26">
        <v>389286</v>
      </c>
      <c r="F481" s="26"/>
      <c r="G481" s="26">
        <v>36523</v>
      </c>
      <c r="H481" s="26"/>
      <c r="I481" s="26">
        <v>125085</v>
      </c>
      <c r="J481" s="26"/>
      <c r="K481" s="26">
        <v>1808</v>
      </c>
      <c r="L481" s="26"/>
      <c r="M481" s="26">
        <v>115</v>
      </c>
      <c r="N481" s="26"/>
      <c r="O481" s="32">
        <v>1500</v>
      </c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  <c r="IV481" s="26"/>
    </row>
    <row r="482" spans="1:256" s="29" customFormat="1" ht="13.5" customHeight="1">
      <c r="A482" s="26" t="s">
        <v>318</v>
      </c>
      <c r="B482" s="27" t="s">
        <v>10</v>
      </c>
      <c r="C482" s="26">
        <f t="shared" si="16"/>
        <v>1135176</v>
      </c>
      <c r="D482" s="26"/>
      <c r="E482" s="26">
        <v>667778</v>
      </c>
      <c r="F482" s="26"/>
      <c r="G482" s="26">
        <v>53338</v>
      </c>
      <c r="H482" s="26"/>
      <c r="I482" s="26">
        <v>246566</v>
      </c>
      <c r="J482" s="26"/>
      <c r="K482" s="26">
        <v>40614</v>
      </c>
      <c r="L482" s="26"/>
      <c r="M482" s="26">
        <v>123294</v>
      </c>
      <c r="N482" s="26"/>
      <c r="O482" s="26">
        <v>3586</v>
      </c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  <c r="IV482" s="26"/>
    </row>
    <row r="483" spans="1:256" s="29" customFormat="1" ht="13.5" customHeight="1">
      <c r="A483" s="26" t="s">
        <v>319</v>
      </c>
      <c r="B483" s="27"/>
      <c r="C483" s="26">
        <f t="shared" si="16"/>
        <v>577244</v>
      </c>
      <c r="D483" s="26"/>
      <c r="E483" s="26">
        <v>363366</v>
      </c>
      <c r="F483" s="26"/>
      <c r="G483" s="26">
        <v>52651</v>
      </c>
      <c r="H483" s="26"/>
      <c r="I483" s="26">
        <v>124101</v>
      </c>
      <c r="J483" s="26"/>
      <c r="K483" s="26">
        <v>16629</v>
      </c>
      <c r="L483" s="26"/>
      <c r="M483" s="26">
        <v>16959</v>
      </c>
      <c r="N483" s="26"/>
      <c r="O483" s="26">
        <v>3538</v>
      </c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  <c r="IV483" s="26"/>
    </row>
    <row r="484" spans="1:256" s="29" customFormat="1" ht="13.5" customHeight="1">
      <c r="A484" s="26" t="s">
        <v>320</v>
      </c>
      <c r="B484" s="27" t="s">
        <v>10</v>
      </c>
      <c r="C484" s="26">
        <f t="shared" si="16"/>
        <v>1038492</v>
      </c>
      <c r="D484" s="26"/>
      <c r="E484" s="26">
        <v>512899</v>
      </c>
      <c r="F484" s="26"/>
      <c r="G484" s="26">
        <v>87228</v>
      </c>
      <c r="H484" s="26"/>
      <c r="I484" s="26">
        <v>181765</v>
      </c>
      <c r="J484" s="26"/>
      <c r="K484" s="26">
        <v>31226</v>
      </c>
      <c r="L484" s="26"/>
      <c r="M484" s="26">
        <v>177486</v>
      </c>
      <c r="N484" s="26"/>
      <c r="O484" s="32">
        <v>47888</v>
      </c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  <c r="IV484" s="26"/>
    </row>
    <row r="485" spans="1:256" s="29" customFormat="1" ht="13.5" customHeight="1">
      <c r="A485" s="26" t="s">
        <v>321</v>
      </c>
      <c r="B485" s="27" t="s">
        <v>10</v>
      </c>
      <c r="C485" s="26">
        <f t="shared" si="16"/>
        <v>1295079</v>
      </c>
      <c r="D485" s="26"/>
      <c r="E485" s="26">
        <v>833596</v>
      </c>
      <c r="F485" s="26"/>
      <c r="G485" s="26">
        <v>74803</v>
      </c>
      <c r="H485" s="26"/>
      <c r="I485" s="26">
        <v>265919</v>
      </c>
      <c r="J485" s="26"/>
      <c r="K485" s="26">
        <v>26671</v>
      </c>
      <c r="L485" s="26"/>
      <c r="M485" s="26">
        <v>94090</v>
      </c>
      <c r="N485" s="26"/>
      <c r="O485" s="26">
        <v>0</v>
      </c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  <c r="IV485" s="26"/>
    </row>
    <row r="486" spans="1:256" s="29" customFormat="1" ht="13.5" customHeight="1">
      <c r="A486" s="26" t="s">
        <v>322</v>
      </c>
      <c r="B486" s="27" t="s">
        <v>10</v>
      </c>
      <c r="C486" s="30">
        <f t="shared" si="16"/>
        <v>385313</v>
      </c>
      <c r="D486" s="26"/>
      <c r="E486" s="30">
        <v>230139</v>
      </c>
      <c r="F486" s="26"/>
      <c r="G486" s="30">
        <v>42972</v>
      </c>
      <c r="H486" s="26"/>
      <c r="I486" s="30">
        <v>87480</v>
      </c>
      <c r="J486" s="26"/>
      <c r="K486" s="31">
        <v>4689</v>
      </c>
      <c r="L486" s="26"/>
      <c r="M486" s="31">
        <v>20033</v>
      </c>
      <c r="N486" s="26"/>
      <c r="O486" s="31">
        <v>0</v>
      </c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6"/>
      <c r="FN486" s="26"/>
      <c r="FO486" s="26"/>
      <c r="FP486" s="26"/>
      <c r="FQ486" s="26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6"/>
      <c r="IU486" s="26"/>
      <c r="IV486" s="26"/>
    </row>
    <row r="487" spans="1:256" s="29" customFormat="1" ht="13.5" customHeight="1">
      <c r="A487" s="26" t="s">
        <v>149</v>
      </c>
      <c r="B487" s="27" t="s">
        <v>10</v>
      </c>
      <c r="C487" s="30">
        <f t="shared" si="16"/>
        <v>6841883</v>
      </c>
      <c r="D487" s="26"/>
      <c r="E487" s="30">
        <f>SUM(E480:E486)</f>
        <v>4194663</v>
      </c>
      <c r="F487" s="26"/>
      <c r="G487" s="30">
        <f>SUM(G480:G486)</f>
        <v>372521</v>
      </c>
      <c r="H487" s="26"/>
      <c r="I487" s="30">
        <f>SUM(I480:I486)</f>
        <v>1344493</v>
      </c>
      <c r="J487" s="26"/>
      <c r="K487" s="30">
        <f>SUM(K480:K486)</f>
        <v>146456</v>
      </c>
      <c r="L487" s="26"/>
      <c r="M487" s="30">
        <f>SUM(M480:M486)</f>
        <v>725131</v>
      </c>
      <c r="N487" s="26"/>
      <c r="O487" s="30">
        <f>SUM(O480:O486)</f>
        <v>58619</v>
      </c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6"/>
      <c r="FN487" s="26"/>
      <c r="FO487" s="26"/>
      <c r="FP487" s="26"/>
      <c r="FQ487" s="26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6"/>
      <c r="IU487" s="26"/>
      <c r="IV487" s="26"/>
    </row>
    <row r="488" spans="2:256" s="29" customFormat="1" ht="13.5" customHeight="1">
      <c r="B488" s="27" t="s">
        <v>10</v>
      </c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6"/>
      <c r="FN488" s="26"/>
      <c r="FO488" s="26"/>
      <c r="FP488" s="26"/>
      <c r="FQ488" s="26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6"/>
      <c r="IU488" s="26"/>
      <c r="IV488" s="26"/>
    </row>
    <row r="489" spans="1:256" s="29" customFormat="1" ht="13.5" customHeight="1">
      <c r="A489" s="26" t="s">
        <v>279</v>
      </c>
      <c r="B489" s="27" t="s">
        <v>10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  <c r="IT489" s="26"/>
      <c r="IU489" s="26"/>
      <c r="IV489" s="26"/>
    </row>
    <row r="490" spans="1:256" s="29" customFormat="1" ht="13.5" customHeight="1">
      <c r="A490" s="26" t="s">
        <v>150</v>
      </c>
      <c r="B490" s="27" t="s">
        <v>10</v>
      </c>
      <c r="C490" s="26">
        <f>SUM(E490:O490)</f>
        <v>5727595</v>
      </c>
      <c r="D490" s="26"/>
      <c r="E490" s="26">
        <v>2066458</v>
      </c>
      <c r="F490" s="26"/>
      <c r="G490" s="26">
        <v>2108770</v>
      </c>
      <c r="H490" s="26"/>
      <c r="I490" s="26">
        <v>1239740</v>
      </c>
      <c r="J490" s="26"/>
      <c r="K490" s="26">
        <v>26388</v>
      </c>
      <c r="L490" s="26"/>
      <c r="M490" s="26">
        <v>286239</v>
      </c>
      <c r="N490" s="26"/>
      <c r="O490" s="26">
        <v>0</v>
      </c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6"/>
      <c r="FO490" s="26"/>
      <c r="FP490" s="26"/>
      <c r="FQ490" s="26"/>
      <c r="FR490" s="26"/>
      <c r="FS490" s="26"/>
      <c r="FT490" s="26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6"/>
      <c r="IV490" s="26"/>
    </row>
    <row r="491" spans="1:256" s="29" customFormat="1" ht="13.5" customHeight="1">
      <c r="A491" s="26" t="s">
        <v>151</v>
      </c>
      <c r="B491" s="27" t="s">
        <v>10</v>
      </c>
      <c r="C491" s="26">
        <f>SUM(E491:O491)</f>
        <v>1229700</v>
      </c>
      <c r="D491" s="26"/>
      <c r="E491" s="26">
        <v>873842</v>
      </c>
      <c r="F491" s="26"/>
      <c r="G491" s="26">
        <v>51817</v>
      </c>
      <c r="H491" s="26"/>
      <c r="I491" s="26">
        <v>277227</v>
      </c>
      <c r="J491" s="26"/>
      <c r="K491" s="26">
        <v>15283</v>
      </c>
      <c r="L491" s="26"/>
      <c r="M491" s="26">
        <v>11531</v>
      </c>
      <c r="N491" s="26"/>
      <c r="O491" s="26">
        <v>0</v>
      </c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6"/>
      <c r="IV491" s="26"/>
    </row>
    <row r="492" spans="1:256" s="29" customFormat="1" ht="13.5" customHeight="1">
      <c r="A492" s="26" t="s">
        <v>152</v>
      </c>
      <c r="B492" s="27" t="s">
        <v>10</v>
      </c>
      <c r="C492" s="30">
        <f>SUM(E492:O492)</f>
        <v>682372</v>
      </c>
      <c r="D492" s="26"/>
      <c r="E492" s="30">
        <v>-1564</v>
      </c>
      <c r="F492" s="26"/>
      <c r="G492" s="30">
        <v>-195</v>
      </c>
      <c r="H492" s="26"/>
      <c r="I492" s="30">
        <v>25</v>
      </c>
      <c r="J492" s="26"/>
      <c r="K492" s="30">
        <v>0</v>
      </c>
      <c r="L492" s="26"/>
      <c r="M492" s="30">
        <v>684106</v>
      </c>
      <c r="N492" s="26"/>
      <c r="O492" s="31">
        <v>0</v>
      </c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6"/>
      <c r="FO492" s="26"/>
      <c r="FP492" s="26"/>
      <c r="FQ492" s="26"/>
      <c r="FR492" s="26"/>
      <c r="FS492" s="26"/>
      <c r="FT492" s="26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6"/>
      <c r="GF492" s="26"/>
      <c r="GG492" s="26"/>
      <c r="GH492" s="26"/>
      <c r="GI492" s="26"/>
      <c r="GJ492" s="26"/>
      <c r="GK492" s="26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6"/>
      <c r="IV492" s="26"/>
    </row>
    <row r="493" spans="1:256" s="29" customFormat="1" ht="13.5" customHeight="1">
      <c r="A493" s="26" t="s">
        <v>153</v>
      </c>
      <c r="B493" s="27" t="s">
        <v>10</v>
      </c>
      <c r="C493" s="30">
        <f>SUM(E493:O493)</f>
        <v>7639667</v>
      </c>
      <c r="D493" s="26"/>
      <c r="E493" s="30">
        <f>SUM(E490:E492)</f>
        <v>2938736</v>
      </c>
      <c r="F493" s="26"/>
      <c r="G493" s="30">
        <f>SUM(G490:G492)</f>
        <v>2160392</v>
      </c>
      <c r="H493" s="26"/>
      <c r="I493" s="30">
        <f>SUM(I490:I492)</f>
        <v>1516992</v>
      </c>
      <c r="J493" s="26"/>
      <c r="K493" s="30">
        <f>SUM(K490:K492)</f>
        <v>41671</v>
      </c>
      <c r="L493" s="26"/>
      <c r="M493" s="30">
        <f>SUM(M490:M492)</f>
        <v>981876</v>
      </c>
      <c r="N493" s="26"/>
      <c r="O493" s="30">
        <f>SUM(O490:O492)</f>
        <v>0</v>
      </c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6"/>
      <c r="FO493" s="26"/>
      <c r="FP493" s="26"/>
      <c r="FQ493" s="26"/>
      <c r="FR493" s="26"/>
      <c r="FS493" s="26"/>
      <c r="FT493" s="26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6"/>
      <c r="GF493" s="26"/>
      <c r="GG493" s="26"/>
      <c r="GH493" s="26"/>
      <c r="GI493" s="26"/>
      <c r="GJ493" s="26"/>
      <c r="GK493" s="26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6"/>
      <c r="IV493" s="26"/>
    </row>
    <row r="494" spans="1:256" s="29" customFormat="1" ht="13.5" customHeight="1">
      <c r="A494" s="26"/>
      <c r="B494" s="27" t="s">
        <v>10</v>
      </c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6"/>
      <c r="FO494" s="26"/>
      <c r="FP494" s="26"/>
      <c r="FQ494" s="26"/>
      <c r="FR494" s="26"/>
      <c r="FS494" s="26"/>
      <c r="FT494" s="26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6"/>
      <c r="GF494" s="26"/>
      <c r="GG494" s="26"/>
      <c r="GH494" s="26"/>
      <c r="GI494" s="26"/>
      <c r="GJ494" s="26"/>
      <c r="GK494" s="26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6"/>
      <c r="IV494" s="26"/>
    </row>
    <row r="495" spans="1:256" s="29" customFormat="1" ht="13.5" customHeight="1">
      <c r="A495" s="26" t="s">
        <v>280</v>
      </c>
      <c r="B495" s="27" t="s">
        <v>10</v>
      </c>
      <c r="C495" s="26" t="s">
        <v>10</v>
      </c>
      <c r="D495" s="26"/>
      <c r="E495" s="26" t="s">
        <v>10</v>
      </c>
      <c r="F495" s="26" t="s">
        <v>10</v>
      </c>
      <c r="G495" s="26" t="s">
        <v>10</v>
      </c>
      <c r="H495" s="26" t="s">
        <v>10</v>
      </c>
      <c r="I495" s="26" t="s">
        <v>10</v>
      </c>
      <c r="J495" s="26" t="s">
        <v>10</v>
      </c>
      <c r="K495" s="26" t="s">
        <v>10</v>
      </c>
      <c r="L495" s="26" t="s">
        <v>10</v>
      </c>
      <c r="M495" s="26" t="s">
        <v>10</v>
      </c>
      <c r="N495" s="26" t="s">
        <v>10</v>
      </c>
      <c r="O495" s="26" t="s">
        <v>10</v>
      </c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  <c r="IV495" s="26"/>
    </row>
    <row r="496" spans="1:256" s="29" customFormat="1" ht="13.5" customHeight="1">
      <c r="A496" s="26" t="s">
        <v>154</v>
      </c>
      <c r="B496" s="27" t="s">
        <v>10</v>
      </c>
      <c r="C496" s="26">
        <f aca="true" t="shared" si="17" ref="C496:C512">SUM(E496:O496)</f>
        <v>397322</v>
      </c>
      <c r="D496" s="26"/>
      <c r="E496" s="26">
        <v>188649</v>
      </c>
      <c r="F496" s="26"/>
      <c r="G496" s="26">
        <v>138726</v>
      </c>
      <c r="H496" s="26"/>
      <c r="I496" s="26">
        <v>69947</v>
      </c>
      <c r="J496" s="26"/>
      <c r="K496" s="32">
        <v>0</v>
      </c>
      <c r="L496" s="26"/>
      <c r="M496" s="32">
        <v>0</v>
      </c>
      <c r="N496" s="26"/>
      <c r="O496" s="32">
        <v>0</v>
      </c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6"/>
      <c r="FN496" s="26"/>
      <c r="FO496" s="26"/>
      <c r="FP496" s="26"/>
      <c r="FQ496" s="26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6"/>
      <c r="GE496" s="26"/>
      <c r="GF496" s="26"/>
      <c r="GG496" s="26"/>
      <c r="GH496" s="26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6"/>
      <c r="IU496" s="26"/>
      <c r="IV496" s="26"/>
    </row>
    <row r="497" spans="1:256" s="29" customFormat="1" ht="13.5" customHeight="1">
      <c r="A497" s="26" t="s">
        <v>155</v>
      </c>
      <c r="B497" s="27" t="s">
        <v>10</v>
      </c>
      <c r="C497" s="26">
        <f t="shared" si="17"/>
        <v>17796</v>
      </c>
      <c r="D497" s="26"/>
      <c r="E497" s="26">
        <v>13500</v>
      </c>
      <c r="F497" s="26"/>
      <c r="G497" s="32">
        <v>0</v>
      </c>
      <c r="H497" s="26"/>
      <c r="I497" s="32">
        <v>0</v>
      </c>
      <c r="J497" s="26"/>
      <c r="K497" s="32">
        <v>1726</v>
      </c>
      <c r="L497" s="26"/>
      <c r="M497" s="26">
        <v>2570</v>
      </c>
      <c r="N497" s="26"/>
      <c r="O497" s="32">
        <v>0</v>
      </c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6"/>
      <c r="FN497" s="26"/>
      <c r="FO497" s="26"/>
      <c r="FP497" s="26"/>
      <c r="FQ497" s="26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6"/>
      <c r="GE497" s="26"/>
      <c r="GF497" s="26"/>
      <c r="GG497" s="26"/>
      <c r="GH497" s="26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6"/>
      <c r="IU497" s="26"/>
      <c r="IV497" s="26"/>
    </row>
    <row r="498" spans="1:256" s="29" customFormat="1" ht="13.5" customHeight="1">
      <c r="A498" s="26" t="s">
        <v>239</v>
      </c>
      <c r="B498" s="27" t="s">
        <v>10</v>
      </c>
      <c r="C498" s="26">
        <f>SUM(E498:O498)</f>
        <v>1051052</v>
      </c>
      <c r="D498" s="26"/>
      <c r="E498" s="26">
        <v>538488</v>
      </c>
      <c r="F498" s="26"/>
      <c r="G498" s="26">
        <v>6718</v>
      </c>
      <c r="H498" s="26"/>
      <c r="I498" s="26">
        <v>165434</v>
      </c>
      <c r="J498" s="26"/>
      <c r="K498" s="32">
        <v>6698</v>
      </c>
      <c r="L498" s="26"/>
      <c r="M498" s="26">
        <v>304398</v>
      </c>
      <c r="N498" s="26"/>
      <c r="O498" s="26">
        <v>29316</v>
      </c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  <c r="IV498" s="26"/>
    </row>
    <row r="499" spans="1:256" s="29" customFormat="1" ht="13.5" customHeight="1">
      <c r="A499" s="26" t="s">
        <v>159</v>
      </c>
      <c r="B499" s="27" t="s">
        <v>10</v>
      </c>
      <c r="C499" s="26">
        <f>SUM(E499:O499)</f>
        <v>2258307</v>
      </c>
      <c r="D499" s="26"/>
      <c r="E499" s="26">
        <v>1010811</v>
      </c>
      <c r="F499" s="26"/>
      <c r="G499" s="26">
        <v>595371</v>
      </c>
      <c r="H499" s="26"/>
      <c r="I499" s="26">
        <v>483998</v>
      </c>
      <c r="J499" s="26"/>
      <c r="K499" s="32">
        <v>23985</v>
      </c>
      <c r="L499" s="26"/>
      <c r="M499" s="26">
        <v>142393</v>
      </c>
      <c r="N499" s="26"/>
      <c r="O499" s="26">
        <v>1749</v>
      </c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  <c r="IV499" s="26"/>
    </row>
    <row r="500" spans="1:256" s="29" customFormat="1" ht="13.5" customHeight="1">
      <c r="A500" s="26" t="s">
        <v>335</v>
      </c>
      <c r="B500" s="27"/>
      <c r="C500" s="26">
        <f>SUM(E500:O500)</f>
        <v>5903769</v>
      </c>
      <c r="D500" s="26"/>
      <c r="E500" s="32">
        <v>3896818</v>
      </c>
      <c r="F500" s="26"/>
      <c r="G500" s="26">
        <v>86872</v>
      </c>
      <c r="H500" s="26"/>
      <c r="I500" s="26">
        <v>1244088</v>
      </c>
      <c r="J500" s="26"/>
      <c r="K500" s="32">
        <v>89085</v>
      </c>
      <c r="L500" s="26"/>
      <c r="M500" s="26">
        <v>444732</v>
      </c>
      <c r="N500" s="26"/>
      <c r="O500" s="26">
        <v>142174</v>
      </c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  <c r="IV500" s="26"/>
    </row>
    <row r="501" spans="1:256" s="29" customFormat="1" ht="13.5" customHeight="1">
      <c r="A501" s="26" t="s">
        <v>156</v>
      </c>
      <c r="B501" s="27" t="s">
        <v>10</v>
      </c>
      <c r="C501" s="26">
        <f t="shared" si="17"/>
        <v>352935</v>
      </c>
      <c r="D501" s="26"/>
      <c r="E501" s="32">
        <v>0</v>
      </c>
      <c r="F501" s="26"/>
      <c r="G501" s="32">
        <v>0</v>
      </c>
      <c r="H501" s="26"/>
      <c r="I501" s="32">
        <v>0</v>
      </c>
      <c r="J501" s="26"/>
      <c r="K501" s="32">
        <v>0</v>
      </c>
      <c r="L501" s="26"/>
      <c r="M501" s="26">
        <v>352935</v>
      </c>
      <c r="N501" s="26"/>
      <c r="O501" s="32">
        <v>0</v>
      </c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  <c r="IV501" s="26"/>
    </row>
    <row r="502" spans="1:256" s="29" customFormat="1" ht="13.5" customHeight="1">
      <c r="A502" s="26" t="s">
        <v>157</v>
      </c>
      <c r="B502" s="27" t="s">
        <v>10</v>
      </c>
      <c r="C502" s="26">
        <f t="shared" si="17"/>
        <v>147957</v>
      </c>
      <c r="D502" s="26"/>
      <c r="E502" s="32">
        <v>0</v>
      </c>
      <c r="F502" s="26"/>
      <c r="G502" s="32">
        <v>0</v>
      </c>
      <c r="H502" s="26"/>
      <c r="I502" s="32">
        <v>0</v>
      </c>
      <c r="J502" s="26"/>
      <c r="K502" s="32">
        <v>0</v>
      </c>
      <c r="L502" s="26"/>
      <c r="M502" s="26">
        <v>147957</v>
      </c>
      <c r="N502" s="26"/>
      <c r="O502" s="32">
        <v>0</v>
      </c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6"/>
      <c r="FO502" s="26"/>
      <c r="FP502" s="26"/>
      <c r="FQ502" s="26"/>
      <c r="FR502" s="26"/>
      <c r="FS502" s="26"/>
      <c r="FT502" s="26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6"/>
      <c r="GF502" s="26"/>
      <c r="GG502" s="26"/>
      <c r="GH502" s="26"/>
      <c r="GI502" s="26"/>
      <c r="GJ502" s="26"/>
      <c r="GK502" s="26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6"/>
      <c r="IV502" s="26"/>
    </row>
    <row r="503" spans="1:256" s="29" customFormat="1" ht="13.5" customHeight="1">
      <c r="A503" s="26" t="s">
        <v>158</v>
      </c>
      <c r="B503" s="27" t="s">
        <v>10</v>
      </c>
      <c r="C503" s="26">
        <f t="shared" si="17"/>
        <v>261504</v>
      </c>
      <c r="D503" s="26"/>
      <c r="E503" s="26">
        <v>0</v>
      </c>
      <c r="F503" s="26"/>
      <c r="G503" s="32">
        <v>0</v>
      </c>
      <c r="H503" s="26"/>
      <c r="I503" s="32">
        <v>0</v>
      </c>
      <c r="J503" s="26"/>
      <c r="K503" s="32">
        <v>0</v>
      </c>
      <c r="L503" s="26"/>
      <c r="M503" s="26">
        <v>261504</v>
      </c>
      <c r="N503" s="26"/>
      <c r="O503" s="32">
        <v>0</v>
      </c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  <c r="IV503" s="26"/>
    </row>
    <row r="504" spans="1:256" s="29" customFormat="1" ht="13.5" customHeight="1">
      <c r="A504" s="26" t="s">
        <v>160</v>
      </c>
      <c r="B504" s="27" t="s">
        <v>10</v>
      </c>
      <c r="C504" s="26">
        <f t="shared" si="17"/>
        <v>2284600</v>
      </c>
      <c r="D504" s="26"/>
      <c r="E504" s="32">
        <v>1252607</v>
      </c>
      <c r="F504" s="26"/>
      <c r="G504" s="26">
        <v>44706</v>
      </c>
      <c r="H504" s="26"/>
      <c r="I504" s="26">
        <v>394426</v>
      </c>
      <c r="J504" s="26"/>
      <c r="K504" s="26">
        <v>24946</v>
      </c>
      <c r="L504" s="26"/>
      <c r="M504" s="26">
        <v>478923</v>
      </c>
      <c r="N504" s="26"/>
      <c r="O504" s="26">
        <v>88992</v>
      </c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6"/>
      <c r="FO504" s="26"/>
      <c r="FP504" s="26"/>
      <c r="FQ504" s="26"/>
      <c r="FR504" s="26"/>
      <c r="FS504" s="26"/>
      <c r="FT504" s="26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6"/>
      <c r="GF504" s="26"/>
      <c r="GG504" s="26"/>
      <c r="GH504" s="26"/>
      <c r="GI504" s="26"/>
      <c r="GJ504" s="26"/>
      <c r="GK504" s="26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6"/>
      <c r="IV504" s="26"/>
    </row>
    <row r="505" spans="1:256" s="29" customFormat="1" ht="13.5" customHeight="1">
      <c r="A505" s="26" t="s">
        <v>161</v>
      </c>
      <c r="B505" s="27" t="s">
        <v>10</v>
      </c>
      <c r="C505" s="26">
        <f t="shared" si="17"/>
        <v>50706</v>
      </c>
      <c r="D505" s="26"/>
      <c r="E505" s="26">
        <v>0</v>
      </c>
      <c r="F505" s="26"/>
      <c r="G505" s="26">
        <v>33733</v>
      </c>
      <c r="H505" s="26"/>
      <c r="I505" s="26">
        <v>10189</v>
      </c>
      <c r="J505" s="26"/>
      <c r="K505" s="32">
        <v>0</v>
      </c>
      <c r="L505" s="26"/>
      <c r="M505" s="26">
        <v>6784</v>
      </c>
      <c r="N505" s="26"/>
      <c r="O505" s="32">
        <v>0</v>
      </c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  <c r="IV505" s="26"/>
    </row>
    <row r="506" spans="1:256" s="29" customFormat="1" ht="13.5" customHeight="1">
      <c r="A506" s="26" t="s">
        <v>240</v>
      </c>
      <c r="B506" s="27" t="s">
        <v>10</v>
      </c>
      <c r="C506" s="26">
        <f>SUM(E506:O506)</f>
        <v>-61532</v>
      </c>
      <c r="D506" s="26"/>
      <c r="E506" s="29">
        <v>3015238</v>
      </c>
      <c r="F506" s="26"/>
      <c r="G506" s="32">
        <v>161857</v>
      </c>
      <c r="H506" s="26"/>
      <c r="I506" s="32">
        <v>893672</v>
      </c>
      <c r="J506" s="26"/>
      <c r="K506" s="32">
        <v>125644</v>
      </c>
      <c r="L506" s="26"/>
      <c r="M506" s="26">
        <v>-5305447</v>
      </c>
      <c r="N506" s="26"/>
      <c r="O506" s="32">
        <v>1047504</v>
      </c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  <c r="IV506" s="26"/>
    </row>
    <row r="507" spans="1:256" s="29" customFormat="1" ht="13.5" customHeight="1">
      <c r="A507" s="26" t="s">
        <v>162</v>
      </c>
      <c r="B507" s="27" t="s">
        <v>10</v>
      </c>
      <c r="C507" s="26">
        <f t="shared" si="17"/>
        <v>1507724</v>
      </c>
      <c r="D507" s="26"/>
      <c r="E507" s="31">
        <v>616930</v>
      </c>
      <c r="F507" s="26"/>
      <c r="G507" s="30">
        <v>338312</v>
      </c>
      <c r="H507" s="26"/>
      <c r="I507" s="26">
        <v>163041</v>
      </c>
      <c r="J507" s="26"/>
      <c r="K507" s="32">
        <v>16707</v>
      </c>
      <c r="L507" s="26"/>
      <c r="M507" s="26">
        <v>367110</v>
      </c>
      <c r="N507" s="26"/>
      <c r="O507" s="32">
        <v>5624</v>
      </c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6"/>
      <c r="FO507" s="26"/>
      <c r="FP507" s="26"/>
      <c r="FQ507" s="26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6"/>
      <c r="GF507" s="26"/>
      <c r="GG507" s="26"/>
      <c r="GH507" s="26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6"/>
      <c r="IV507" s="26"/>
    </row>
    <row r="508" spans="1:256" s="29" customFormat="1" ht="13.5" customHeight="1">
      <c r="A508" s="26" t="s">
        <v>225</v>
      </c>
      <c r="B508" s="27" t="s">
        <v>10</v>
      </c>
      <c r="C508" s="33">
        <f t="shared" si="17"/>
        <v>14172140</v>
      </c>
      <c r="D508" s="26"/>
      <c r="E508" s="33">
        <f>SUM(E496:E507)</f>
        <v>10533041</v>
      </c>
      <c r="F508" s="26"/>
      <c r="G508" s="33">
        <f>SUM(G496:G507)</f>
        <v>1406295</v>
      </c>
      <c r="H508" s="26"/>
      <c r="I508" s="33">
        <f>SUM(I496:I507)</f>
        <v>3424795</v>
      </c>
      <c r="J508" s="26"/>
      <c r="K508" s="33">
        <f>SUM(K496:K507)</f>
        <v>288791</v>
      </c>
      <c r="L508" s="26"/>
      <c r="M508" s="33">
        <f>SUM(M496:M507)</f>
        <v>-2796141</v>
      </c>
      <c r="N508" s="26"/>
      <c r="O508" s="33">
        <f>SUM(O496:O507)</f>
        <v>1315359</v>
      </c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  <c r="IV508" s="26"/>
    </row>
    <row r="509" spans="1:256" s="29" customFormat="1" ht="13.5" customHeight="1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  <c r="IV509" s="26"/>
    </row>
    <row r="510" spans="1:256" s="29" customFormat="1" ht="13.5" customHeight="1">
      <c r="A510" s="26" t="s">
        <v>300</v>
      </c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  <c r="IV510" s="26"/>
    </row>
    <row r="511" spans="1:256" s="29" customFormat="1" ht="13.5" customHeight="1">
      <c r="A511" s="29" t="s">
        <v>290</v>
      </c>
      <c r="B511" s="27" t="s">
        <v>10</v>
      </c>
      <c r="C511" s="30">
        <f t="shared" si="17"/>
        <v>910492</v>
      </c>
      <c r="D511" s="26"/>
      <c r="E511" s="31">
        <v>683718</v>
      </c>
      <c r="F511" s="26"/>
      <c r="G511" s="31">
        <v>35343</v>
      </c>
      <c r="H511" s="26"/>
      <c r="I511" s="31">
        <v>171564</v>
      </c>
      <c r="J511" s="26"/>
      <c r="K511" s="31">
        <v>0</v>
      </c>
      <c r="L511" s="26"/>
      <c r="M511" s="30">
        <v>19867</v>
      </c>
      <c r="N511" s="26"/>
      <c r="O511" s="31">
        <v>0</v>
      </c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  <c r="IV511" s="26"/>
    </row>
    <row r="512" spans="1:256" s="29" customFormat="1" ht="13.5" customHeight="1">
      <c r="A512" s="26" t="s">
        <v>163</v>
      </c>
      <c r="B512" s="27" t="s">
        <v>10</v>
      </c>
      <c r="C512" s="30">
        <f t="shared" si="17"/>
        <v>15082632</v>
      </c>
      <c r="D512" s="26"/>
      <c r="E512" s="30">
        <f>SUM(E508:E511)</f>
        <v>11216759</v>
      </c>
      <c r="F512" s="26"/>
      <c r="G512" s="30">
        <f>SUM(G508:G511)</f>
        <v>1441638</v>
      </c>
      <c r="H512" s="26"/>
      <c r="I512" s="30">
        <f>SUM(I508:I511)</f>
        <v>3596359</v>
      </c>
      <c r="J512" s="26"/>
      <c r="K512" s="30">
        <f>SUM(K508:K511)</f>
        <v>288791</v>
      </c>
      <c r="L512" s="26"/>
      <c r="M512" s="30">
        <f>SUM(M508:M511)</f>
        <v>-2776274</v>
      </c>
      <c r="N512" s="26"/>
      <c r="O512" s="30">
        <f>SUM(O508:O511)</f>
        <v>1315359</v>
      </c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6"/>
      <c r="IU512" s="26"/>
      <c r="IV512" s="26"/>
    </row>
    <row r="513" spans="1:256" s="29" customFormat="1" ht="13.5" customHeight="1">
      <c r="A513" s="26"/>
      <c r="B513" s="27" t="s">
        <v>10</v>
      </c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  <c r="IL513" s="26"/>
      <c r="IM513" s="26"/>
      <c r="IN513" s="26"/>
      <c r="IO513" s="26"/>
      <c r="IP513" s="26"/>
      <c r="IQ513" s="26"/>
      <c r="IR513" s="26"/>
      <c r="IS513" s="26"/>
      <c r="IT513" s="26"/>
      <c r="IU513" s="26"/>
      <c r="IV513" s="26"/>
    </row>
    <row r="514" spans="1:256" s="29" customFormat="1" ht="13.5" customHeight="1">
      <c r="A514" s="26" t="s">
        <v>281</v>
      </c>
      <c r="B514" s="27" t="s">
        <v>10</v>
      </c>
      <c r="C514" s="26" t="s">
        <v>10</v>
      </c>
      <c r="D514" s="26"/>
      <c r="E514" s="26" t="s">
        <v>10</v>
      </c>
      <c r="F514" s="26" t="s">
        <v>10</v>
      </c>
      <c r="G514" s="26" t="s">
        <v>10</v>
      </c>
      <c r="H514" s="26" t="s">
        <v>10</v>
      </c>
      <c r="I514" s="26" t="s">
        <v>10</v>
      </c>
      <c r="J514" s="26" t="s">
        <v>10</v>
      </c>
      <c r="K514" s="26" t="s">
        <v>10</v>
      </c>
      <c r="L514" s="26" t="s">
        <v>10</v>
      </c>
      <c r="M514" s="26" t="s">
        <v>10</v>
      </c>
      <c r="N514" s="26" t="s">
        <v>10</v>
      </c>
      <c r="O514" s="26" t="s">
        <v>10</v>
      </c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6"/>
      <c r="GW514" s="26"/>
      <c r="GX514" s="26"/>
      <c r="GY514" s="26"/>
      <c r="GZ514" s="26"/>
      <c r="HA514" s="26"/>
      <c r="HB514" s="26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6"/>
      <c r="HN514" s="26"/>
      <c r="HO514" s="26"/>
      <c r="HP514" s="26"/>
      <c r="HQ514" s="26"/>
      <c r="HR514" s="26"/>
      <c r="HS514" s="26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6"/>
      <c r="IE514" s="26"/>
      <c r="IF514" s="26"/>
      <c r="IG514" s="26"/>
      <c r="IH514" s="26"/>
      <c r="II514" s="26"/>
      <c r="IJ514" s="26"/>
      <c r="IK514" s="26"/>
      <c r="IL514" s="26"/>
      <c r="IM514" s="26"/>
      <c r="IN514" s="26"/>
      <c r="IO514" s="26"/>
      <c r="IP514" s="26"/>
      <c r="IQ514" s="26"/>
      <c r="IR514" s="26"/>
      <c r="IS514" s="26"/>
      <c r="IT514" s="26"/>
      <c r="IU514" s="26"/>
      <c r="IV514" s="26"/>
    </row>
    <row r="515" spans="1:256" s="29" customFormat="1" ht="13.5" customHeight="1">
      <c r="A515" s="26" t="s">
        <v>164</v>
      </c>
      <c r="B515" s="27" t="s">
        <v>10</v>
      </c>
      <c r="C515" s="26">
        <f aca="true" t="shared" si="18" ref="C515:C520">SUM(E515:O515)</f>
        <v>418000</v>
      </c>
      <c r="D515" s="26"/>
      <c r="E515" s="26">
        <v>0</v>
      </c>
      <c r="F515" s="26"/>
      <c r="G515" s="26">
        <v>0</v>
      </c>
      <c r="H515" s="26"/>
      <c r="I515" s="26">
        <v>0</v>
      </c>
      <c r="J515" s="26"/>
      <c r="K515" s="32">
        <v>0</v>
      </c>
      <c r="L515" s="26"/>
      <c r="M515" s="26">
        <v>418000</v>
      </c>
      <c r="N515" s="26"/>
      <c r="O515" s="32">
        <v>0</v>
      </c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  <c r="FJ515" s="26"/>
      <c r="FK515" s="26"/>
      <c r="FL515" s="26"/>
      <c r="FM515" s="26"/>
      <c r="FN515" s="26"/>
      <c r="FO515" s="26"/>
      <c r="FP515" s="26"/>
      <c r="FQ515" s="26"/>
      <c r="FR515" s="26"/>
      <c r="FS515" s="26"/>
      <c r="FT515" s="26"/>
      <c r="FU515" s="26"/>
      <c r="FV515" s="26"/>
      <c r="FW515" s="26"/>
      <c r="FX515" s="26"/>
      <c r="FY515" s="26"/>
      <c r="FZ515" s="26"/>
      <c r="GA515" s="26"/>
      <c r="GB515" s="26"/>
      <c r="GC515" s="26"/>
      <c r="GD515" s="26"/>
      <c r="GE515" s="26"/>
      <c r="GF515" s="26"/>
      <c r="GG515" s="26"/>
      <c r="GH515" s="26"/>
      <c r="GI515" s="26"/>
      <c r="GJ515" s="26"/>
      <c r="GK515" s="26"/>
      <c r="GL515" s="26"/>
      <c r="GM515" s="26"/>
      <c r="GN515" s="26"/>
      <c r="GO515" s="26"/>
      <c r="GP515" s="26"/>
      <c r="GQ515" s="26"/>
      <c r="GR515" s="26"/>
      <c r="GS515" s="26"/>
      <c r="GT515" s="26"/>
      <c r="GU515" s="26"/>
      <c r="GV515" s="26"/>
      <c r="GW515" s="26"/>
      <c r="GX515" s="26"/>
      <c r="GY515" s="26"/>
      <c r="GZ515" s="26"/>
      <c r="HA515" s="26"/>
      <c r="HB515" s="26"/>
      <c r="HC515" s="26"/>
      <c r="HD515" s="26"/>
      <c r="HE515" s="26"/>
      <c r="HF515" s="26"/>
      <c r="HG515" s="26"/>
      <c r="HH515" s="26"/>
      <c r="HI515" s="26"/>
      <c r="HJ515" s="26"/>
      <c r="HK515" s="26"/>
      <c r="HL515" s="26"/>
      <c r="HM515" s="26"/>
      <c r="HN515" s="26"/>
      <c r="HO515" s="26"/>
      <c r="HP515" s="26"/>
      <c r="HQ515" s="26"/>
      <c r="HR515" s="26"/>
      <c r="HS515" s="26"/>
      <c r="HT515" s="26"/>
      <c r="HU515" s="26"/>
      <c r="HV515" s="26"/>
      <c r="HW515" s="26"/>
      <c r="HX515" s="26"/>
      <c r="HY515" s="26"/>
      <c r="HZ515" s="26"/>
      <c r="IA515" s="26"/>
      <c r="IB515" s="26"/>
      <c r="IC515" s="26"/>
      <c r="ID515" s="26"/>
      <c r="IE515" s="26"/>
      <c r="IF515" s="26"/>
      <c r="IG515" s="26"/>
      <c r="IH515" s="26"/>
      <c r="II515" s="26"/>
      <c r="IJ515" s="26"/>
      <c r="IK515" s="26"/>
      <c r="IL515" s="26"/>
      <c r="IM515" s="26"/>
      <c r="IN515" s="26"/>
      <c r="IO515" s="26"/>
      <c r="IP515" s="26"/>
      <c r="IQ515" s="26"/>
      <c r="IR515" s="26"/>
      <c r="IS515" s="26"/>
      <c r="IT515" s="26"/>
      <c r="IU515" s="26"/>
      <c r="IV515" s="26"/>
    </row>
    <row r="516" spans="1:256" s="29" customFormat="1" ht="13.5" customHeight="1">
      <c r="A516" s="26" t="s">
        <v>165</v>
      </c>
      <c r="B516" s="27" t="s">
        <v>10</v>
      </c>
      <c r="C516" s="26">
        <f t="shared" si="18"/>
        <v>1176638</v>
      </c>
      <c r="D516" s="26"/>
      <c r="E516" s="32">
        <v>0</v>
      </c>
      <c r="F516" s="26"/>
      <c r="G516" s="32">
        <v>0</v>
      </c>
      <c r="H516" s="26"/>
      <c r="I516" s="32">
        <v>0</v>
      </c>
      <c r="J516" s="26"/>
      <c r="K516" s="32">
        <v>0</v>
      </c>
      <c r="L516" s="26"/>
      <c r="M516" s="26">
        <v>1176638</v>
      </c>
      <c r="N516" s="26"/>
      <c r="O516" s="32">
        <v>0</v>
      </c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/>
      <c r="GI516" s="26"/>
      <c r="GJ516" s="26"/>
      <c r="GK516" s="26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6"/>
      <c r="GW516" s="26"/>
      <c r="GX516" s="26"/>
      <c r="GY516" s="26"/>
      <c r="GZ516" s="26"/>
      <c r="HA516" s="26"/>
      <c r="HB516" s="26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6"/>
      <c r="HN516" s="26"/>
      <c r="HO516" s="26"/>
      <c r="HP516" s="26"/>
      <c r="HQ516" s="26"/>
      <c r="HR516" s="26"/>
      <c r="HS516" s="26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6"/>
      <c r="IE516" s="26"/>
      <c r="IF516" s="26"/>
      <c r="IG516" s="26"/>
      <c r="IH516" s="26"/>
      <c r="II516" s="26"/>
      <c r="IJ516" s="26"/>
      <c r="IK516" s="26"/>
      <c r="IL516" s="26"/>
      <c r="IM516" s="26"/>
      <c r="IN516" s="26"/>
      <c r="IO516" s="26"/>
      <c r="IP516" s="26"/>
      <c r="IQ516" s="26"/>
      <c r="IR516" s="26"/>
      <c r="IS516" s="26"/>
      <c r="IT516" s="26"/>
      <c r="IU516" s="26"/>
      <c r="IV516" s="26"/>
    </row>
    <row r="517" spans="1:256" s="29" customFormat="1" ht="13.5" customHeight="1">
      <c r="A517" s="26" t="s">
        <v>166</v>
      </c>
      <c r="B517" s="27" t="s">
        <v>10</v>
      </c>
      <c r="C517" s="26">
        <f t="shared" si="18"/>
        <v>158742</v>
      </c>
      <c r="D517" s="26"/>
      <c r="E517" s="26">
        <v>180</v>
      </c>
      <c r="F517" s="26"/>
      <c r="G517" s="26">
        <v>0</v>
      </c>
      <c r="H517" s="26"/>
      <c r="I517" s="32">
        <v>0</v>
      </c>
      <c r="J517" s="26"/>
      <c r="K517" s="32">
        <v>0</v>
      </c>
      <c r="L517" s="26"/>
      <c r="M517" s="26">
        <v>158562</v>
      </c>
      <c r="N517" s="26"/>
      <c r="O517" s="32">
        <v>0</v>
      </c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  <c r="IG517" s="26"/>
      <c r="IH517" s="26"/>
      <c r="II517" s="26"/>
      <c r="IJ517" s="26"/>
      <c r="IK517" s="26"/>
      <c r="IL517" s="26"/>
      <c r="IM517" s="26"/>
      <c r="IN517" s="26"/>
      <c r="IO517" s="26"/>
      <c r="IP517" s="26"/>
      <c r="IQ517" s="26"/>
      <c r="IR517" s="26"/>
      <c r="IS517" s="26"/>
      <c r="IT517" s="26"/>
      <c r="IU517" s="26"/>
      <c r="IV517" s="26"/>
    </row>
    <row r="518" spans="1:256" s="29" customFormat="1" ht="13.5" customHeight="1">
      <c r="A518" s="26" t="s">
        <v>167</v>
      </c>
      <c r="B518" s="27" t="s">
        <v>10</v>
      </c>
      <c r="C518" s="26">
        <f t="shared" si="18"/>
        <v>398704</v>
      </c>
      <c r="D518" s="26"/>
      <c r="E518" s="26">
        <v>62058</v>
      </c>
      <c r="F518" s="26"/>
      <c r="G518" s="26">
        <v>235333</v>
      </c>
      <c r="H518" s="26"/>
      <c r="I518" s="26">
        <v>89496</v>
      </c>
      <c r="J518" s="26"/>
      <c r="K518" s="32">
        <v>0</v>
      </c>
      <c r="L518" s="26"/>
      <c r="M518" s="26">
        <v>11317</v>
      </c>
      <c r="N518" s="26"/>
      <c r="O518" s="32">
        <v>500</v>
      </c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6"/>
      <c r="FO518" s="26"/>
      <c r="FP518" s="26"/>
      <c r="FQ518" s="26"/>
      <c r="FR518" s="26"/>
      <c r="FS518" s="26"/>
      <c r="FT518" s="26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/>
      <c r="GI518" s="26"/>
      <c r="GJ518" s="26"/>
      <c r="GK518" s="26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6"/>
      <c r="GW518" s="26"/>
      <c r="GX518" s="26"/>
      <c r="GY518" s="26"/>
      <c r="GZ518" s="26"/>
      <c r="HA518" s="26"/>
      <c r="HB518" s="26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6"/>
      <c r="HN518" s="26"/>
      <c r="HO518" s="26"/>
      <c r="HP518" s="26"/>
      <c r="HQ518" s="26"/>
      <c r="HR518" s="26"/>
      <c r="HS518" s="26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6"/>
      <c r="IE518" s="26"/>
      <c r="IF518" s="26"/>
      <c r="IG518" s="26"/>
      <c r="IH518" s="26"/>
      <c r="II518" s="26"/>
      <c r="IJ518" s="26"/>
      <c r="IK518" s="26"/>
      <c r="IL518" s="26"/>
      <c r="IM518" s="26"/>
      <c r="IN518" s="26"/>
      <c r="IO518" s="26"/>
      <c r="IP518" s="26"/>
      <c r="IQ518" s="26"/>
      <c r="IR518" s="26"/>
      <c r="IS518" s="26"/>
      <c r="IT518" s="26"/>
      <c r="IU518" s="26"/>
      <c r="IV518" s="26"/>
    </row>
    <row r="519" spans="1:256" s="29" customFormat="1" ht="13.5" customHeight="1">
      <c r="A519" s="26" t="s">
        <v>168</v>
      </c>
      <c r="B519" s="27" t="s">
        <v>10</v>
      </c>
      <c r="C519" s="30">
        <f t="shared" si="18"/>
        <v>1253769</v>
      </c>
      <c r="D519" s="26"/>
      <c r="E519" s="30">
        <v>682461</v>
      </c>
      <c r="F519" s="26"/>
      <c r="G519" s="30">
        <v>227853</v>
      </c>
      <c r="H519" s="26"/>
      <c r="I519" s="30">
        <v>285434</v>
      </c>
      <c r="J519" s="26"/>
      <c r="K519" s="30">
        <v>2861</v>
      </c>
      <c r="L519" s="26"/>
      <c r="M519" s="30">
        <v>52227</v>
      </c>
      <c r="N519" s="26"/>
      <c r="O519" s="30">
        <v>2933</v>
      </c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6"/>
      <c r="IV519" s="26"/>
    </row>
    <row r="520" spans="1:256" s="29" customFormat="1" ht="13.5" customHeight="1">
      <c r="A520" s="26" t="s">
        <v>169</v>
      </c>
      <c r="B520" s="27" t="s">
        <v>10</v>
      </c>
      <c r="C520" s="30">
        <f t="shared" si="18"/>
        <v>3405853</v>
      </c>
      <c r="D520" s="26"/>
      <c r="E520" s="30">
        <f>SUM(E515:E519)</f>
        <v>744699</v>
      </c>
      <c r="F520" s="26"/>
      <c r="G520" s="30">
        <f>SUM(G515:G519)</f>
        <v>463186</v>
      </c>
      <c r="H520" s="26"/>
      <c r="I520" s="30">
        <f>SUM(I515:I519)</f>
        <v>374930</v>
      </c>
      <c r="J520" s="26"/>
      <c r="K520" s="30">
        <f>SUM(K515:K519)</f>
        <v>2861</v>
      </c>
      <c r="L520" s="26"/>
      <c r="M520" s="30">
        <f>SUM(M515:M519)</f>
        <v>1816744</v>
      </c>
      <c r="N520" s="26"/>
      <c r="O520" s="30">
        <f>SUM(O515:O519)</f>
        <v>3433</v>
      </c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  <c r="IV520" s="26"/>
    </row>
    <row r="521" spans="1:256" s="29" customFormat="1" ht="13.5" customHeight="1">
      <c r="A521" s="26"/>
      <c r="B521" s="27" t="s">
        <v>10</v>
      </c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  <c r="IV521" s="26"/>
    </row>
    <row r="522" spans="1:256" s="29" customFormat="1" ht="13.5" customHeight="1">
      <c r="A522" s="26" t="s">
        <v>223</v>
      </c>
      <c r="B522" s="27" t="s">
        <v>10</v>
      </c>
      <c r="C522" s="30">
        <f>SUM(E522:O522)</f>
        <v>32970035</v>
      </c>
      <c r="D522" s="26"/>
      <c r="E522" s="30">
        <f>E487+E493+E512+E520</f>
        <v>19094857</v>
      </c>
      <c r="F522" s="26"/>
      <c r="G522" s="30">
        <f>G487+G493+G512+G520</f>
        <v>4437737</v>
      </c>
      <c r="H522" s="26" t="s">
        <v>11</v>
      </c>
      <c r="I522" s="30">
        <f>I487+I493+I512+I520</f>
        <v>6832774</v>
      </c>
      <c r="J522" s="26" t="s">
        <v>11</v>
      </c>
      <c r="K522" s="30">
        <f>K487+K493+K512+K520</f>
        <v>479779</v>
      </c>
      <c r="L522" s="26" t="s">
        <v>11</v>
      </c>
      <c r="M522" s="30">
        <f>M487+M493+M512+M520</f>
        <v>747477</v>
      </c>
      <c r="N522" s="26" t="s">
        <v>11</v>
      </c>
      <c r="O522" s="30">
        <f>O487+O493+O512+O520</f>
        <v>1377411</v>
      </c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  <c r="IV522" s="26"/>
    </row>
    <row r="523" spans="1:256" s="29" customFormat="1" ht="13.5" customHeight="1">
      <c r="A523" s="26"/>
      <c r="B523" s="27" t="s">
        <v>10</v>
      </c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  <c r="IV523" s="26"/>
    </row>
    <row r="524" spans="1:256" s="29" customFormat="1" ht="13.5" customHeight="1">
      <c r="A524" s="26" t="s">
        <v>226</v>
      </c>
      <c r="B524" s="27" t="s">
        <v>10</v>
      </c>
      <c r="C524" s="26">
        <f>SUM(E524:O524)</f>
        <v>-1674347</v>
      </c>
      <c r="D524" s="26"/>
      <c r="E524" s="26">
        <v>-627573</v>
      </c>
      <c r="F524" s="26"/>
      <c r="G524" s="26">
        <v>-407995</v>
      </c>
      <c r="H524" s="26"/>
      <c r="I524" s="26">
        <v>-137161</v>
      </c>
      <c r="J524" s="26"/>
      <c r="K524" s="32">
        <v>0</v>
      </c>
      <c r="L524" s="26"/>
      <c r="M524" s="26">
        <v>-501618</v>
      </c>
      <c r="N524" s="26"/>
      <c r="O524" s="32">
        <v>0</v>
      </c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6"/>
      <c r="IU524" s="26"/>
      <c r="IV524" s="26"/>
    </row>
    <row r="525" spans="1:256" s="29" customFormat="1" ht="13.5" customHeight="1">
      <c r="A525" s="26" t="s">
        <v>227</v>
      </c>
      <c r="B525" s="27" t="s">
        <v>10</v>
      </c>
      <c r="C525" s="26">
        <f>SUM(E525:O525)</f>
        <v>-483948</v>
      </c>
      <c r="D525" s="26" t="s">
        <v>11</v>
      </c>
      <c r="E525" s="26">
        <v>-153862</v>
      </c>
      <c r="F525" s="26"/>
      <c r="G525" s="26">
        <v>-121336</v>
      </c>
      <c r="H525" s="26"/>
      <c r="I525" s="26">
        <v>-37685</v>
      </c>
      <c r="J525" s="26"/>
      <c r="K525" s="32">
        <v>0</v>
      </c>
      <c r="L525" s="26"/>
      <c r="M525" s="26">
        <v>-171065</v>
      </c>
      <c r="N525" s="26"/>
      <c r="O525" s="32">
        <v>0</v>
      </c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  <c r="IT525" s="26"/>
      <c r="IU525" s="26"/>
      <c r="IV525" s="26"/>
    </row>
    <row r="526" spans="1:256" s="29" customFormat="1" ht="13.5" customHeight="1">
      <c r="A526" s="26" t="s">
        <v>228</v>
      </c>
      <c r="B526" s="27" t="s">
        <v>10</v>
      </c>
      <c r="C526" s="26">
        <f>SUM(E526:O526)</f>
        <v>-519161</v>
      </c>
      <c r="D526" s="26"/>
      <c r="E526" s="26">
        <v>-250777</v>
      </c>
      <c r="F526" s="26"/>
      <c r="G526" s="26">
        <v>-137219</v>
      </c>
      <c r="H526" s="26"/>
      <c r="I526" s="26">
        <v>-53414</v>
      </c>
      <c r="J526" s="26"/>
      <c r="K526" s="32">
        <v>0</v>
      </c>
      <c r="L526" s="26"/>
      <c r="M526" s="26">
        <v>-77751</v>
      </c>
      <c r="N526" s="26"/>
      <c r="O526" s="32">
        <v>0</v>
      </c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6"/>
      <c r="IV526" s="26"/>
    </row>
    <row r="527" spans="1:256" s="29" customFormat="1" ht="13.5" customHeight="1">
      <c r="A527" s="26" t="s">
        <v>323</v>
      </c>
      <c r="B527" s="27" t="s">
        <v>10</v>
      </c>
      <c r="C527" s="26">
        <f>SUM(E527:O527)</f>
        <v>-1235291</v>
      </c>
      <c r="D527" s="26"/>
      <c r="E527" s="26">
        <v>-512686</v>
      </c>
      <c r="F527" s="26"/>
      <c r="G527" s="26">
        <v>-312011</v>
      </c>
      <c r="H527" s="26"/>
      <c r="I527" s="26">
        <v>-114364</v>
      </c>
      <c r="J527" s="26"/>
      <c r="K527" s="32">
        <v>0</v>
      </c>
      <c r="L527" s="26"/>
      <c r="M527" s="26">
        <v>-296230</v>
      </c>
      <c r="N527" s="26"/>
      <c r="O527" s="32">
        <v>0</v>
      </c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  <c r="IV527" s="26"/>
    </row>
    <row r="528" spans="1:256" s="29" customFormat="1" ht="13.5" customHeight="1">
      <c r="A528" s="26" t="s">
        <v>250</v>
      </c>
      <c r="B528" s="27" t="s">
        <v>10</v>
      </c>
      <c r="C528" s="30">
        <f>SUM(E528:O528)</f>
        <v>-3780594</v>
      </c>
      <c r="D528" s="26"/>
      <c r="E528" s="30">
        <v>-1987080</v>
      </c>
      <c r="F528" s="26"/>
      <c r="G528" s="30">
        <v>-313411</v>
      </c>
      <c r="H528" s="26"/>
      <c r="I528" s="30">
        <v>-941368</v>
      </c>
      <c r="J528" s="26"/>
      <c r="K528" s="31">
        <v>0</v>
      </c>
      <c r="L528" s="26"/>
      <c r="M528" s="30">
        <v>-538735</v>
      </c>
      <c r="N528" s="26"/>
      <c r="O528" s="31">
        <v>0</v>
      </c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  <c r="IV528" s="26"/>
    </row>
    <row r="529" spans="1:256" s="29" customFormat="1" ht="13.5" customHeight="1">
      <c r="A529" s="26"/>
      <c r="B529" s="27" t="s">
        <v>10</v>
      </c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  <c r="IV529" s="26"/>
    </row>
    <row r="530" spans="1:256" s="29" customFormat="1" ht="13.5" customHeight="1">
      <c r="A530" s="26" t="s">
        <v>224</v>
      </c>
      <c r="B530" s="27" t="s">
        <v>10</v>
      </c>
      <c r="C530" s="30">
        <f>SUM(E530:O530)</f>
        <v>25276694</v>
      </c>
      <c r="D530" s="26"/>
      <c r="E530" s="30">
        <f>E522+E524+E525+E526+E527+E528</f>
        <v>15562879</v>
      </c>
      <c r="F530" s="26"/>
      <c r="G530" s="30">
        <f>G522+G524+G525+G526+G527+G528</f>
        <v>3145765</v>
      </c>
      <c r="H530" s="26"/>
      <c r="I530" s="30">
        <f>I522+I524+I525+I526+I527+I528</f>
        <v>5548782</v>
      </c>
      <c r="J530" s="26"/>
      <c r="K530" s="30">
        <f>K522+K524+K525+K526+K527+K528</f>
        <v>479779</v>
      </c>
      <c r="L530" s="26"/>
      <c r="M530" s="30">
        <f>M522+M524+M525+M526+M527+M528</f>
        <v>-837922</v>
      </c>
      <c r="N530" s="26"/>
      <c r="O530" s="30">
        <f>O522+O524+O525+O526+O527+O528</f>
        <v>1377411</v>
      </c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  <c r="IV530" s="26"/>
    </row>
    <row r="531" spans="1:256" s="29" customFormat="1" ht="13.5" customHeight="1">
      <c r="A531" s="26"/>
      <c r="B531" s="27" t="s">
        <v>10</v>
      </c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6"/>
      <c r="IV531" s="26"/>
    </row>
    <row r="532" spans="1:256" s="29" customFormat="1" ht="13.5" customHeight="1">
      <c r="A532" s="26" t="s">
        <v>251</v>
      </c>
      <c r="B532" s="27" t="s">
        <v>10</v>
      </c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6"/>
      <c r="IU532" s="26"/>
      <c r="IV532" s="26"/>
    </row>
    <row r="533" spans="1:256" s="29" customFormat="1" ht="13.5" customHeight="1">
      <c r="A533" s="26" t="s">
        <v>282</v>
      </c>
      <c r="B533" s="27" t="s">
        <v>10</v>
      </c>
      <c r="C533" s="26"/>
      <c r="D533" s="26"/>
      <c r="E533" s="26" t="s">
        <v>10</v>
      </c>
      <c r="F533" s="26" t="s">
        <v>10</v>
      </c>
      <c r="G533" s="26" t="s">
        <v>10</v>
      </c>
      <c r="H533" s="26" t="s">
        <v>10</v>
      </c>
      <c r="I533" s="26" t="s">
        <v>10</v>
      </c>
      <c r="J533" s="26" t="s">
        <v>10</v>
      </c>
      <c r="K533" s="26" t="s">
        <v>10</v>
      </c>
      <c r="L533" s="26" t="s">
        <v>10</v>
      </c>
      <c r="M533" s="26" t="s">
        <v>10</v>
      </c>
      <c r="N533" s="26" t="s">
        <v>10</v>
      </c>
      <c r="O533" s="26" t="s">
        <v>10</v>
      </c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  <c r="IV533" s="26"/>
    </row>
    <row r="534" spans="1:256" s="29" customFormat="1" ht="13.5" customHeight="1">
      <c r="A534" s="26" t="s">
        <v>170</v>
      </c>
      <c r="B534" s="27" t="s">
        <v>10</v>
      </c>
      <c r="C534" s="26">
        <f aca="true" t="shared" si="19" ref="C534:C550">SUM(E534:O534)</f>
        <v>1868302</v>
      </c>
      <c r="D534" s="26"/>
      <c r="E534" s="26">
        <v>1022878</v>
      </c>
      <c r="F534" s="26"/>
      <c r="G534" s="26">
        <v>386468</v>
      </c>
      <c r="H534" s="26"/>
      <c r="I534" s="26">
        <v>423275</v>
      </c>
      <c r="J534" s="26"/>
      <c r="K534" s="26">
        <v>6646</v>
      </c>
      <c r="L534" s="26"/>
      <c r="M534" s="26">
        <v>31480</v>
      </c>
      <c r="N534" s="26"/>
      <c r="O534" s="26">
        <v>-2445</v>
      </c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  <c r="IV534" s="26"/>
    </row>
    <row r="535" spans="1:256" s="29" customFormat="1" ht="13.5" customHeight="1">
      <c r="A535" s="26" t="s">
        <v>171</v>
      </c>
      <c r="B535" s="27" t="s">
        <v>10</v>
      </c>
      <c r="C535" s="26">
        <f t="shared" si="19"/>
        <v>1406511</v>
      </c>
      <c r="D535" s="26"/>
      <c r="E535" s="26">
        <v>1156404</v>
      </c>
      <c r="F535" s="26"/>
      <c r="G535" s="26">
        <v>68693</v>
      </c>
      <c r="H535" s="26"/>
      <c r="I535" s="26">
        <v>372775</v>
      </c>
      <c r="J535" s="26"/>
      <c r="K535" s="32">
        <v>1622</v>
      </c>
      <c r="L535" s="26"/>
      <c r="M535" s="26">
        <v>-197494</v>
      </c>
      <c r="N535" s="26"/>
      <c r="O535" s="26">
        <v>4511</v>
      </c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  <c r="IV535" s="26"/>
    </row>
    <row r="536" spans="1:256" s="29" customFormat="1" ht="13.5" customHeight="1">
      <c r="A536" s="26" t="s">
        <v>172</v>
      </c>
      <c r="B536" s="27" t="s">
        <v>10</v>
      </c>
      <c r="C536" s="26">
        <f t="shared" si="19"/>
        <v>934348</v>
      </c>
      <c r="D536" s="26"/>
      <c r="E536" s="32">
        <v>0</v>
      </c>
      <c r="F536" s="26"/>
      <c r="G536" s="26">
        <v>614333</v>
      </c>
      <c r="H536" s="26"/>
      <c r="I536" s="26">
        <v>192645</v>
      </c>
      <c r="J536" s="26"/>
      <c r="K536" s="32">
        <v>93</v>
      </c>
      <c r="L536" s="26"/>
      <c r="M536" s="26">
        <v>127277</v>
      </c>
      <c r="N536" s="26"/>
      <c r="O536" s="32">
        <v>0</v>
      </c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6"/>
      <c r="IU536" s="26"/>
      <c r="IV536" s="26"/>
    </row>
    <row r="537" spans="1:256" s="29" customFormat="1" ht="13.5" customHeight="1">
      <c r="A537" s="26" t="s">
        <v>173</v>
      </c>
      <c r="B537" s="27" t="s">
        <v>10</v>
      </c>
      <c r="C537" s="26">
        <f t="shared" si="19"/>
        <v>9751</v>
      </c>
      <c r="D537" s="26"/>
      <c r="E537" s="32">
        <v>0</v>
      </c>
      <c r="F537" s="26"/>
      <c r="G537" s="32">
        <v>0</v>
      </c>
      <c r="H537" s="26"/>
      <c r="I537" s="32">
        <v>0</v>
      </c>
      <c r="J537" s="26"/>
      <c r="K537" s="32">
        <v>0</v>
      </c>
      <c r="L537" s="26"/>
      <c r="M537" s="26">
        <v>9751</v>
      </c>
      <c r="N537" s="26"/>
      <c r="O537" s="32">
        <v>0</v>
      </c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  <c r="IT537" s="26"/>
      <c r="IU537" s="26"/>
      <c r="IV537" s="26"/>
    </row>
    <row r="538" spans="1:256" s="29" customFormat="1" ht="13.5" customHeight="1">
      <c r="A538" s="26" t="s">
        <v>174</v>
      </c>
      <c r="B538" s="27" t="s">
        <v>10</v>
      </c>
      <c r="C538" s="26">
        <f t="shared" si="19"/>
        <v>5698553</v>
      </c>
      <c r="D538" s="26"/>
      <c r="E538" s="32">
        <v>181716</v>
      </c>
      <c r="F538" s="26"/>
      <c r="G538" s="32">
        <v>4429144</v>
      </c>
      <c r="H538" s="26"/>
      <c r="I538" s="32">
        <v>1478761</v>
      </c>
      <c r="J538" s="26"/>
      <c r="K538" s="32">
        <v>29717</v>
      </c>
      <c r="L538" s="26"/>
      <c r="M538" s="26">
        <v>-617139</v>
      </c>
      <c r="N538" s="26"/>
      <c r="O538" s="32">
        <v>196354</v>
      </c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6"/>
      <c r="IV538" s="26"/>
    </row>
    <row r="539" spans="1:256" s="29" customFormat="1" ht="13.5" customHeight="1">
      <c r="A539" s="26" t="s">
        <v>175</v>
      </c>
      <c r="B539" s="27" t="s">
        <v>10</v>
      </c>
      <c r="C539" s="26">
        <f t="shared" si="19"/>
        <v>523281</v>
      </c>
      <c r="D539" s="26"/>
      <c r="E539" s="32">
        <v>304498</v>
      </c>
      <c r="F539" s="26"/>
      <c r="G539" s="32">
        <v>99477</v>
      </c>
      <c r="H539" s="26"/>
      <c r="I539" s="32">
        <v>114718</v>
      </c>
      <c r="J539" s="26"/>
      <c r="K539" s="32">
        <v>8834</v>
      </c>
      <c r="L539" s="26"/>
      <c r="M539" s="26">
        <v>-4246</v>
      </c>
      <c r="N539" s="26"/>
      <c r="O539" s="32">
        <v>0</v>
      </c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6"/>
      <c r="IV539" s="26"/>
    </row>
    <row r="540" spans="1:256" s="29" customFormat="1" ht="13.5" customHeight="1">
      <c r="A540" s="26" t="s">
        <v>176</v>
      </c>
      <c r="B540" s="27" t="s">
        <v>10</v>
      </c>
      <c r="C540" s="26">
        <f t="shared" si="19"/>
        <v>5824986</v>
      </c>
      <c r="D540" s="26"/>
      <c r="E540" s="32">
        <v>0</v>
      </c>
      <c r="F540" s="26"/>
      <c r="G540" s="32">
        <v>0</v>
      </c>
      <c r="H540" s="26"/>
      <c r="I540" s="32">
        <v>0</v>
      </c>
      <c r="J540" s="26"/>
      <c r="K540" s="32">
        <v>641</v>
      </c>
      <c r="L540" s="26"/>
      <c r="M540" s="26">
        <v>5824345</v>
      </c>
      <c r="N540" s="26"/>
      <c r="O540" s="32">
        <v>0</v>
      </c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6"/>
      <c r="FO540" s="26"/>
      <c r="FP540" s="26"/>
      <c r="FQ540" s="26"/>
      <c r="FR540" s="26"/>
      <c r="FS540" s="26"/>
      <c r="FT540" s="26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/>
      <c r="GK540" s="26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6"/>
      <c r="GW540" s="26"/>
      <c r="GX540" s="26"/>
      <c r="GY540" s="26"/>
      <c r="GZ540" s="26"/>
      <c r="HA540" s="26"/>
      <c r="HB540" s="26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6"/>
      <c r="HN540" s="26"/>
      <c r="HO540" s="26"/>
      <c r="HP540" s="26"/>
      <c r="HQ540" s="26"/>
      <c r="HR540" s="26"/>
      <c r="HS540" s="26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6"/>
      <c r="IE540" s="26"/>
      <c r="IF540" s="26"/>
      <c r="IG540" s="26"/>
      <c r="IH540" s="26"/>
      <c r="II540" s="26"/>
      <c r="IJ540" s="26"/>
      <c r="IK540" s="26"/>
      <c r="IL540" s="26"/>
      <c r="IM540" s="26"/>
      <c r="IN540" s="26"/>
      <c r="IO540" s="26"/>
      <c r="IP540" s="26"/>
      <c r="IQ540" s="26"/>
      <c r="IR540" s="26"/>
      <c r="IS540" s="26"/>
      <c r="IT540" s="26"/>
      <c r="IU540" s="26"/>
      <c r="IV540" s="26"/>
    </row>
    <row r="541" spans="1:256" s="29" customFormat="1" ht="13.5" customHeight="1">
      <c r="A541" s="26" t="s">
        <v>177</v>
      </c>
      <c r="B541" s="27" t="s">
        <v>10</v>
      </c>
      <c r="C541" s="26">
        <f t="shared" si="19"/>
        <v>258002</v>
      </c>
      <c r="D541" s="26"/>
      <c r="E541" s="32">
        <v>0</v>
      </c>
      <c r="F541" s="26"/>
      <c r="G541" s="32">
        <v>0</v>
      </c>
      <c r="H541" s="26"/>
      <c r="I541" s="32">
        <v>0</v>
      </c>
      <c r="J541" s="26"/>
      <c r="K541" s="32">
        <v>0</v>
      </c>
      <c r="L541" s="26"/>
      <c r="M541" s="26">
        <v>258002</v>
      </c>
      <c r="N541" s="26"/>
      <c r="O541" s="32">
        <v>0</v>
      </c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6"/>
      <c r="FO541" s="26"/>
      <c r="FP541" s="26"/>
      <c r="FQ541" s="26"/>
      <c r="FR541" s="26"/>
      <c r="FS541" s="26"/>
      <c r="FT541" s="26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/>
      <c r="GK541" s="26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6"/>
      <c r="GW541" s="26"/>
      <c r="GX541" s="26"/>
      <c r="GY541" s="26"/>
      <c r="GZ541" s="26"/>
      <c r="HA541" s="26"/>
      <c r="HB541" s="26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6"/>
      <c r="HN541" s="26"/>
      <c r="HO541" s="26"/>
      <c r="HP541" s="26"/>
      <c r="HQ541" s="26"/>
      <c r="HR541" s="26"/>
      <c r="HS541" s="26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6"/>
      <c r="IE541" s="26"/>
      <c r="IF541" s="26"/>
      <c r="IG541" s="26"/>
      <c r="IH541" s="26"/>
      <c r="II541" s="26"/>
      <c r="IJ541" s="26"/>
      <c r="IK541" s="26"/>
      <c r="IL541" s="26"/>
      <c r="IM541" s="26"/>
      <c r="IN541" s="26"/>
      <c r="IO541" s="26"/>
      <c r="IP541" s="26"/>
      <c r="IQ541" s="26"/>
      <c r="IR541" s="26"/>
      <c r="IS541" s="26"/>
      <c r="IT541" s="26"/>
      <c r="IU541" s="26"/>
      <c r="IV541" s="26"/>
    </row>
    <row r="542" spans="1:256" s="29" customFormat="1" ht="13.5" customHeight="1">
      <c r="A542" s="26" t="s">
        <v>178</v>
      </c>
      <c r="B542" s="27" t="s">
        <v>10</v>
      </c>
      <c r="C542" s="26">
        <f t="shared" si="19"/>
        <v>375834</v>
      </c>
      <c r="D542" s="26"/>
      <c r="E542" s="32">
        <v>96000</v>
      </c>
      <c r="F542" s="26"/>
      <c r="G542" s="32">
        <v>216458</v>
      </c>
      <c r="H542" s="26"/>
      <c r="I542" s="32">
        <v>94052</v>
      </c>
      <c r="J542" s="26"/>
      <c r="K542" s="32">
        <v>1706</v>
      </c>
      <c r="L542" s="26"/>
      <c r="M542" s="26">
        <v>-32382</v>
      </c>
      <c r="N542" s="26"/>
      <c r="O542" s="32">
        <v>0</v>
      </c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6"/>
      <c r="FO542" s="26"/>
      <c r="FP542" s="26"/>
      <c r="FQ542" s="26"/>
      <c r="FR542" s="26"/>
      <c r="FS542" s="26"/>
      <c r="FT542" s="26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/>
      <c r="GK542" s="26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6"/>
      <c r="GW542" s="26"/>
      <c r="GX542" s="26"/>
      <c r="GY542" s="26"/>
      <c r="GZ542" s="26"/>
      <c r="HA542" s="26"/>
      <c r="HB542" s="26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6"/>
      <c r="HN542" s="26"/>
      <c r="HO542" s="26"/>
      <c r="HP542" s="26"/>
      <c r="HQ542" s="26"/>
      <c r="HR542" s="26"/>
      <c r="HS542" s="26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6"/>
      <c r="IE542" s="26"/>
      <c r="IF542" s="26"/>
      <c r="IG542" s="26"/>
      <c r="IH542" s="26"/>
      <c r="II542" s="26"/>
      <c r="IJ542" s="26"/>
      <c r="IK542" s="26"/>
      <c r="IL542" s="26"/>
      <c r="IM542" s="26"/>
      <c r="IN542" s="26"/>
      <c r="IO542" s="26"/>
      <c r="IP542" s="26"/>
      <c r="IQ542" s="26"/>
      <c r="IR542" s="26"/>
      <c r="IS542" s="26"/>
      <c r="IT542" s="26"/>
      <c r="IU542" s="26"/>
      <c r="IV542" s="26"/>
    </row>
    <row r="543" spans="1:256" s="29" customFormat="1" ht="13.5" customHeight="1">
      <c r="A543" s="26" t="s">
        <v>179</v>
      </c>
      <c r="B543" s="27" t="s">
        <v>10</v>
      </c>
      <c r="C543" s="26">
        <f t="shared" si="19"/>
        <v>3691387</v>
      </c>
      <c r="D543" s="26"/>
      <c r="E543" s="26">
        <v>339438</v>
      </c>
      <c r="F543" s="26"/>
      <c r="G543" s="26">
        <v>2534460</v>
      </c>
      <c r="H543" s="26"/>
      <c r="I543" s="26">
        <v>873752</v>
      </c>
      <c r="J543" s="26"/>
      <c r="K543" s="26">
        <v>1997</v>
      </c>
      <c r="L543" s="26"/>
      <c r="M543" s="26">
        <v>-62191</v>
      </c>
      <c r="N543" s="26"/>
      <c r="O543" s="26">
        <v>3931</v>
      </c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6"/>
      <c r="FO543" s="26"/>
      <c r="FP543" s="26"/>
      <c r="FQ543" s="26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6"/>
      <c r="GW543" s="26"/>
      <c r="GX543" s="26"/>
      <c r="GY543" s="26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6"/>
      <c r="HN543" s="26"/>
      <c r="HO543" s="26"/>
      <c r="HP543" s="26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6"/>
      <c r="IE543" s="26"/>
      <c r="IF543" s="26"/>
      <c r="IG543" s="26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  <c r="IT543" s="26"/>
      <c r="IU543" s="26"/>
      <c r="IV543" s="26"/>
    </row>
    <row r="544" spans="1:256" s="29" customFormat="1" ht="13.5" customHeight="1">
      <c r="A544" s="26" t="s">
        <v>288</v>
      </c>
      <c r="B544" s="27" t="s">
        <v>10</v>
      </c>
      <c r="C544" s="26">
        <f t="shared" si="19"/>
        <v>8355621</v>
      </c>
      <c r="D544" s="26"/>
      <c r="E544" s="26">
        <v>163342</v>
      </c>
      <c r="F544" s="26"/>
      <c r="G544" s="26">
        <v>1147437</v>
      </c>
      <c r="H544" s="26"/>
      <c r="I544" s="32">
        <v>398454</v>
      </c>
      <c r="J544" s="26"/>
      <c r="K544" s="32">
        <v>0</v>
      </c>
      <c r="L544" s="26"/>
      <c r="M544" s="26">
        <f>6644378-12</f>
        <v>6644366</v>
      </c>
      <c r="N544" s="26"/>
      <c r="O544" s="32">
        <v>2022</v>
      </c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  <c r="IG544" s="26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  <c r="IT544" s="26"/>
      <c r="IU544" s="26"/>
      <c r="IV544" s="26"/>
    </row>
    <row r="545" spans="1:256" s="29" customFormat="1" ht="13.5" customHeight="1">
      <c r="A545" s="26" t="s">
        <v>180</v>
      </c>
      <c r="B545" s="27" t="s">
        <v>10</v>
      </c>
      <c r="C545" s="26">
        <f t="shared" si="19"/>
        <v>7336900</v>
      </c>
      <c r="D545" s="26"/>
      <c r="E545" s="26">
        <v>280701</v>
      </c>
      <c r="F545" s="26"/>
      <c r="G545" s="26">
        <v>5460689</v>
      </c>
      <c r="H545" s="26"/>
      <c r="I545" s="32">
        <v>1789356</v>
      </c>
      <c r="J545" s="26"/>
      <c r="K545" s="32">
        <v>212</v>
      </c>
      <c r="L545" s="26"/>
      <c r="M545" s="26">
        <v>-234580</v>
      </c>
      <c r="N545" s="26"/>
      <c r="O545" s="26">
        <v>40522</v>
      </c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  <c r="IG545" s="26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  <c r="IT545" s="26"/>
      <c r="IU545" s="26"/>
      <c r="IV545" s="26"/>
    </row>
    <row r="546" spans="1:256" s="29" customFormat="1" ht="13.5" customHeight="1">
      <c r="A546" s="26" t="s">
        <v>181</v>
      </c>
      <c r="B546" s="27" t="s">
        <v>10</v>
      </c>
      <c r="C546" s="26">
        <f t="shared" si="19"/>
        <v>8030410</v>
      </c>
      <c r="D546" s="26"/>
      <c r="E546" s="26">
        <v>541079</v>
      </c>
      <c r="F546" s="26"/>
      <c r="G546" s="26">
        <v>5664646</v>
      </c>
      <c r="H546" s="26"/>
      <c r="I546" s="26">
        <v>1906831</v>
      </c>
      <c r="J546" s="26"/>
      <c r="K546" s="32">
        <v>1767</v>
      </c>
      <c r="L546" s="26"/>
      <c r="M546" s="26">
        <v>-108065</v>
      </c>
      <c r="N546" s="26"/>
      <c r="O546" s="26">
        <v>24152</v>
      </c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6"/>
      <c r="IU546" s="26"/>
      <c r="IV546" s="26"/>
    </row>
    <row r="547" spans="1:256" s="29" customFormat="1" ht="13.5" customHeight="1">
      <c r="A547" s="26" t="s">
        <v>182</v>
      </c>
      <c r="B547" s="27" t="s">
        <v>10</v>
      </c>
      <c r="C547" s="26">
        <f t="shared" si="19"/>
        <v>1116150</v>
      </c>
      <c r="D547" s="26"/>
      <c r="E547" s="32">
        <v>0</v>
      </c>
      <c r="F547" s="26"/>
      <c r="G547" s="26">
        <v>612632</v>
      </c>
      <c r="H547" s="26"/>
      <c r="I547" s="26">
        <v>184962</v>
      </c>
      <c r="J547" s="26"/>
      <c r="K547" s="32">
        <v>0</v>
      </c>
      <c r="L547" s="26"/>
      <c r="M547" s="26">
        <v>318556</v>
      </c>
      <c r="N547" s="26"/>
      <c r="O547" s="26">
        <v>0</v>
      </c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  <c r="IT547" s="26"/>
      <c r="IU547" s="26"/>
      <c r="IV547" s="26"/>
    </row>
    <row r="548" spans="1:256" s="29" customFormat="1" ht="13.5" customHeight="1">
      <c r="A548" s="26" t="s">
        <v>183</v>
      </c>
      <c r="B548" s="27" t="s">
        <v>10</v>
      </c>
      <c r="C548" s="26">
        <f t="shared" si="19"/>
        <v>111976</v>
      </c>
      <c r="D548" s="26"/>
      <c r="E548" s="32">
        <v>0</v>
      </c>
      <c r="F548" s="26"/>
      <c r="G548" s="32">
        <v>0</v>
      </c>
      <c r="H548" s="26"/>
      <c r="I548" s="32">
        <v>0</v>
      </c>
      <c r="J548" s="26"/>
      <c r="K548" s="32">
        <v>0</v>
      </c>
      <c r="L548" s="26"/>
      <c r="M548" s="26">
        <v>111976</v>
      </c>
      <c r="N548" s="26"/>
      <c r="O548" s="32">
        <v>0</v>
      </c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6"/>
      <c r="IU548" s="26"/>
      <c r="IV548" s="26"/>
    </row>
    <row r="549" spans="1:256" s="29" customFormat="1" ht="13.5" customHeight="1">
      <c r="A549" s="26" t="s">
        <v>184</v>
      </c>
      <c r="B549" s="27" t="s">
        <v>10</v>
      </c>
      <c r="C549" s="26">
        <f t="shared" si="19"/>
        <v>-62651</v>
      </c>
      <c r="D549" s="26"/>
      <c r="E549" s="32">
        <v>0</v>
      </c>
      <c r="F549" s="26"/>
      <c r="G549" s="32">
        <v>4446</v>
      </c>
      <c r="H549" s="26"/>
      <c r="I549" s="32">
        <v>0</v>
      </c>
      <c r="J549" s="26"/>
      <c r="K549" s="32">
        <v>0</v>
      </c>
      <c r="L549" s="26"/>
      <c r="M549" s="26">
        <v>-67097</v>
      </c>
      <c r="N549" s="26"/>
      <c r="O549" s="32">
        <v>0</v>
      </c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  <c r="IT549" s="26"/>
      <c r="IU549" s="26"/>
      <c r="IV549" s="26"/>
    </row>
    <row r="550" spans="1:256" s="29" customFormat="1" ht="13.5" customHeight="1">
      <c r="A550" s="26" t="s">
        <v>185</v>
      </c>
      <c r="B550" s="27" t="s">
        <v>10</v>
      </c>
      <c r="C550" s="30">
        <f t="shared" si="19"/>
        <v>232936</v>
      </c>
      <c r="D550" s="26"/>
      <c r="E550" s="31">
        <v>0</v>
      </c>
      <c r="F550" s="26"/>
      <c r="G550" s="30">
        <v>136328</v>
      </c>
      <c r="H550" s="26"/>
      <c r="I550" s="30">
        <v>41797</v>
      </c>
      <c r="J550" s="26"/>
      <c r="K550" s="31">
        <v>0</v>
      </c>
      <c r="L550" s="26"/>
      <c r="M550" s="30">
        <v>50213</v>
      </c>
      <c r="N550" s="26"/>
      <c r="O550" s="31">
        <v>4598</v>
      </c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6"/>
      <c r="IV550" s="26"/>
    </row>
    <row r="551" spans="1:256" s="29" customFormat="1" ht="13.5" customHeight="1">
      <c r="A551" s="26" t="s">
        <v>186</v>
      </c>
      <c r="B551" s="27" t="s">
        <v>10</v>
      </c>
      <c r="C551" s="30">
        <f>SUM(E551:O551)</f>
        <v>45712297</v>
      </c>
      <c r="D551" s="26"/>
      <c r="E551" s="30">
        <f>SUM(E534:E550)</f>
        <v>4086056</v>
      </c>
      <c r="F551" s="26"/>
      <c r="G551" s="30">
        <f>SUM(G534:G550)</f>
        <v>21375211</v>
      </c>
      <c r="H551" s="26"/>
      <c r="I551" s="30">
        <f>SUM(I534:I550)</f>
        <v>7871378</v>
      </c>
      <c r="J551" s="26"/>
      <c r="K551" s="30">
        <f>SUM(K534:K550)</f>
        <v>53235</v>
      </c>
      <c r="L551" s="26"/>
      <c r="M551" s="30">
        <f>SUM(M534:M550)</f>
        <v>12052772</v>
      </c>
      <c r="N551" s="26"/>
      <c r="O551" s="30">
        <f>SUM(O534:O550)</f>
        <v>273645</v>
      </c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6"/>
      <c r="IV551" s="26"/>
    </row>
    <row r="552" spans="1:256" s="29" customFormat="1" ht="13.5" customHeight="1">
      <c r="A552" s="26"/>
      <c r="B552" s="27" t="s">
        <v>10</v>
      </c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6"/>
      <c r="IV552" s="26"/>
    </row>
    <row r="553" spans="1:256" s="29" customFormat="1" ht="13.5" customHeight="1">
      <c r="A553" s="26" t="s">
        <v>283</v>
      </c>
      <c r="B553" s="27" t="s">
        <v>10</v>
      </c>
      <c r="C553" s="26" t="s">
        <v>10</v>
      </c>
      <c r="D553" s="26"/>
      <c r="E553" s="26" t="s">
        <v>10</v>
      </c>
      <c r="F553" s="26" t="s">
        <v>10</v>
      </c>
      <c r="G553" s="26" t="s">
        <v>10</v>
      </c>
      <c r="H553" s="26" t="s">
        <v>10</v>
      </c>
      <c r="I553" s="26" t="s">
        <v>10</v>
      </c>
      <c r="J553" s="26" t="s">
        <v>10</v>
      </c>
      <c r="K553" s="26" t="s">
        <v>10</v>
      </c>
      <c r="L553" s="26" t="s">
        <v>10</v>
      </c>
      <c r="M553" s="26" t="s">
        <v>10</v>
      </c>
      <c r="N553" s="26" t="s">
        <v>10</v>
      </c>
      <c r="O553" s="26" t="s">
        <v>10</v>
      </c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  <c r="IL553" s="26"/>
      <c r="IM553" s="26"/>
      <c r="IN553" s="26"/>
      <c r="IO553" s="26"/>
      <c r="IP553" s="26"/>
      <c r="IQ553" s="26"/>
      <c r="IR553" s="26"/>
      <c r="IS553" s="26"/>
      <c r="IT553" s="26"/>
      <c r="IU553" s="26"/>
      <c r="IV553" s="26"/>
    </row>
    <row r="554" spans="1:256" s="29" customFormat="1" ht="13.5" customHeight="1">
      <c r="A554" s="26" t="s">
        <v>289</v>
      </c>
      <c r="B554" s="27" t="s">
        <v>10</v>
      </c>
      <c r="C554" s="26">
        <f aca="true" t="shared" si="20" ref="C554:C559">SUM(E554:O554)</f>
        <v>1700000</v>
      </c>
      <c r="D554" s="26"/>
      <c r="E554" s="32">
        <v>0</v>
      </c>
      <c r="F554" s="26"/>
      <c r="G554" s="32">
        <v>0</v>
      </c>
      <c r="H554" s="26"/>
      <c r="I554" s="32">
        <v>0</v>
      </c>
      <c r="J554" s="26"/>
      <c r="K554" s="32">
        <v>0</v>
      </c>
      <c r="L554" s="26"/>
      <c r="M554" s="26">
        <v>1700000</v>
      </c>
      <c r="N554" s="26"/>
      <c r="O554" s="32">
        <v>0</v>
      </c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6"/>
      <c r="IV554" s="26"/>
    </row>
    <row r="555" spans="1:256" s="29" customFormat="1" ht="13.5" customHeight="1">
      <c r="A555" s="26" t="s">
        <v>187</v>
      </c>
      <c r="B555" s="27" t="s">
        <v>10</v>
      </c>
      <c r="C555" s="26">
        <f t="shared" si="20"/>
        <v>348412</v>
      </c>
      <c r="D555" s="26"/>
      <c r="E555" s="32">
        <v>11112</v>
      </c>
      <c r="F555" s="26"/>
      <c r="G555" s="32">
        <v>7447</v>
      </c>
      <c r="H555" s="26"/>
      <c r="I555" s="32">
        <v>5525</v>
      </c>
      <c r="J555" s="26"/>
      <c r="K555" s="32">
        <v>0</v>
      </c>
      <c r="L555" s="26"/>
      <c r="M555" s="26">
        <v>324328</v>
      </c>
      <c r="N555" s="26"/>
      <c r="O555" s="32">
        <v>0</v>
      </c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  <c r="IV555" s="26"/>
    </row>
    <row r="556" spans="1:256" s="29" customFormat="1" ht="13.5" customHeight="1">
      <c r="A556" s="26" t="s">
        <v>188</v>
      </c>
      <c r="B556" s="27" t="s">
        <v>10</v>
      </c>
      <c r="C556" s="26">
        <f t="shared" si="20"/>
        <v>642281</v>
      </c>
      <c r="D556" s="26"/>
      <c r="E556" s="26">
        <v>53318</v>
      </c>
      <c r="F556" s="26"/>
      <c r="G556" s="26">
        <v>403120</v>
      </c>
      <c r="H556" s="26"/>
      <c r="I556" s="26">
        <v>135888</v>
      </c>
      <c r="J556" s="26"/>
      <c r="K556" s="32">
        <v>314</v>
      </c>
      <c r="L556" s="26"/>
      <c r="M556" s="26">
        <v>49641</v>
      </c>
      <c r="N556" s="26"/>
      <c r="O556" s="32">
        <v>0</v>
      </c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  <c r="IG556" s="26"/>
      <c r="IH556" s="26"/>
      <c r="II556" s="26"/>
      <c r="IJ556" s="26"/>
      <c r="IK556" s="26"/>
      <c r="IL556" s="26"/>
      <c r="IM556" s="26"/>
      <c r="IN556" s="26"/>
      <c r="IO556" s="26"/>
      <c r="IP556" s="26"/>
      <c r="IQ556" s="26"/>
      <c r="IR556" s="26"/>
      <c r="IS556" s="26"/>
      <c r="IT556" s="26"/>
      <c r="IU556" s="26"/>
      <c r="IV556" s="26"/>
    </row>
    <row r="557" spans="1:256" s="29" customFormat="1" ht="13.5" customHeight="1">
      <c r="A557" s="26" t="s">
        <v>189</v>
      </c>
      <c r="B557" s="27" t="s">
        <v>10</v>
      </c>
      <c r="C557" s="26">
        <f t="shared" si="20"/>
        <v>2207607</v>
      </c>
      <c r="D557" s="26"/>
      <c r="E557" s="32">
        <v>0</v>
      </c>
      <c r="F557" s="26"/>
      <c r="G557" s="26">
        <v>574864</v>
      </c>
      <c r="H557" s="26"/>
      <c r="I557" s="26">
        <v>168812</v>
      </c>
      <c r="J557" s="26"/>
      <c r="K557" s="32">
        <v>1279</v>
      </c>
      <c r="L557" s="26"/>
      <c r="M557" s="26">
        <v>1412065</v>
      </c>
      <c r="N557" s="26"/>
      <c r="O557" s="26">
        <v>50587</v>
      </c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  <c r="IG557" s="26"/>
      <c r="IH557" s="26"/>
      <c r="II557" s="26"/>
      <c r="IJ557" s="26"/>
      <c r="IK557" s="26"/>
      <c r="IL557" s="26"/>
      <c r="IM557" s="26"/>
      <c r="IN557" s="26"/>
      <c r="IO557" s="26"/>
      <c r="IP557" s="26"/>
      <c r="IQ557" s="26"/>
      <c r="IR557" s="26"/>
      <c r="IS557" s="26"/>
      <c r="IT557" s="26"/>
      <c r="IU557" s="26"/>
      <c r="IV557" s="26"/>
    </row>
    <row r="558" spans="1:256" s="29" customFormat="1" ht="13.5" customHeight="1">
      <c r="A558" s="26" t="s">
        <v>190</v>
      </c>
      <c r="B558" s="27" t="s">
        <v>10</v>
      </c>
      <c r="C558" s="30">
        <f t="shared" si="20"/>
        <v>1473</v>
      </c>
      <c r="D558" s="26"/>
      <c r="E558" s="31">
        <v>0</v>
      </c>
      <c r="F558" s="26"/>
      <c r="G558" s="30">
        <v>4485</v>
      </c>
      <c r="H558" s="26"/>
      <c r="I558" s="32">
        <v>1411</v>
      </c>
      <c r="J558" s="26"/>
      <c r="K558" s="31">
        <v>55</v>
      </c>
      <c r="L558" s="26"/>
      <c r="M558" s="30">
        <v>-22044</v>
      </c>
      <c r="N558" s="26"/>
      <c r="O558" s="31">
        <v>17566</v>
      </c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  <c r="IG558" s="26"/>
      <c r="IH558" s="26"/>
      <c r="II558" s="26"/>
      <c r="IJ558" s="26"/>
      <c r="IK558" s="26"/>
      <c r="IL558" s="26"/>
      <c r="IM558" s="26"/>
      <c r="IN558" s="26"/>
      <c r="IO558" s="26"/>
      <c r="IP558" s="26"/>
      <c r="IQ558" s="26"/>
      <c r="IR558" s="26"/>
      <c r="IS558" s="26"/>
      <c r="IT558" s="26"/>
      <c r="IU558" s="26"/>
      <c r="IV558" s="26"/>
    </row>
    <row r="559" spans="1:256" s="29" customFormat="1" ht="13.5" customHeight="1">
      <c r="A559" s="26" t="s">
        <v>191</v>
      </c>
      <c r="B559" s="27" t="s">
        <v>10</v>
      </c>
      <c r="C559" s="30">
        <f t="shared" si="20"/>
        <v>4899773</v>
      </c>
      <c r="D559" s="26"/>
      <c r="E559" s="30">
        <f>SUM(E554:E558)</f>
        <v>64430</v>
      </c>
      <c r="F559" s="26"/>
      <c r="G559" s="30">
        <f>SUM(G554:G558)</f>
        <v>989916</v>
      </c>
      <c r="H559" s="26"/>
      <c r="I559" s="33">
        <f>SUM(I554:I558)</f>
        <v>311636</v>
      </c>
      <c r="J559" s="26"/>
      <c r="K559" s="33">
        <f>SUM(K554:K558)</f>
        <v>1648</v>
      </c>
      <c r="L559" s="26"/>
      <c r="M559" s="30">
        <f>SUM(M554:M558)</f>
        <v>3463990</v>
      </c>
      <c r="N559" s="26"/>
      <c r="O559" s="30">
        <f>SUM(O554:O558)</f>
        <v>68153</v>
      </c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  <c r="IG559" s="26"/>
      <c r="IH559" s="26"/>
      <c r="II559" s="26"/>
      <c r="IJ559" s="26"/>
      <c r="IK559" s="26"/>
      <c r="IL559" s="26"/>
      <c r="IM559" s="26"/>
      <c r="IN559" s="26"/>
      <c r="IO559" s="26"/>
      <c r="IP559" s="26"/>
      <c r="IQ559" s="26"/>
      <c r="IR559" s="26"/>
      <c r="IS559" s="26"/>
      <c r="IT559" s="26"/>
      <c r="IU559" s="26"/>
      <c r="IV559" s="26"/>
    </row>
    <row r="560" spans="1:256" s="29" customFormat="1" ht="13.5" customHeight="1">
      <c r="A560" s="26"/>
      <c r="B560" s="27" t="s">
        <v>10</v>
      </c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  <c r="IG560" s="26"/>
      <c r="IH560" s="26"/>
      <c r="II560" s="26"/>
      <c r="IJ560" s="26"/>
      <c r="IK560" s="26"/>
      <c r="IL560" s="26"/>
      <c r="IM560" s="26"/>
      <c r="IN560" s="26"/>
      <c r="IO560" s="26"/>
      <c r="IP560" s="26"/>
      <c r="IQ560" s="26"/>
      <c r="IR560" s="26"/>
      <c r="IS560" s="26"/>
      <c r="IT560" s="26"/>
      <c r="IU560" s="26"/>
      <c r="IV560" s="26"/>
    </row>
    <row r="561" spans="1:256" s="29" customFormat="1" ht="13.5" customHeight="1">
      <c r="A561" s="26" t="s">
        <v>284</v>
      </c>
      <c r="B561" s="27" t="s">
        <v>10</v>
      </c>
      <c r="C561" s="26" t="s">
        <v>10</v>
      </c>
      <c r="D561" s="26"/>
      <c r="E561" s="26" t="s">
        <v>10</v>
      </c>
      <c r="F561" s="26" t="s">
        <v>10</v>
      </c>
      <c r="G561" s="26" t="s">
        <v>10</v>
      </c>
      <c r="H561" s="26" t="s">
        <v>10</v>
      </c>
      <c r="I561" s="26" t="s">
        <v>10</v>
      </c>
      <c r="J561" s="26" t="s">
        <v>10</v>
      </c>
      <c r="K561" s="26" t="s">
        <v>10</v>
      </c>
      <c r="L561" s="26" t="s">
        <v>10</v>
      </c>
      <c r="M561" s="26"/>
      <c r="N561" s="26" t="s">
        <v>10</v>
      </c>
      <c r="O561" s="26" t="s">
        <v>10</v>
      </c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  <c r="FJ561" s="26"/>
      <c r="FK561" s="26"/>
      <c r="FL561" s="26"/>
      <c r="FM561" s="26"/>
      <c r="FN561" s="26"/>
      <c r="FO561" s="26"/>
      <c r="FP561" s="26"/>
      <c r="FQ561" s="26"/>
      <c r="FR561" s="26"/>
      <c r="FS561" s="26"/>
      <c r="FT561" s="26"/>
      <c r="FU561" s="26"/>
      <c r="FV561" s="26"/>
      <c r="FW561" s="26"/>
      <c r="FX561" s="26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26"/>
      <c r="HX561" s="26"/>
      <c r="HY561" s="26"/>
      <c r="HZ561" s="26"/>
      <c r="IA561" s="26"/>
      <c r="IB561" s="26"/>
      <c r="IC561" s="26"/>
      <c r="ID561" s="26"/>
      <c r="IE561" s="26"/>
      <c r="IF561" s="26"/>
      <c r="IG561" s="26"/>
      <c r="IH561" s="26"/>
      <c r="II561" s="26"/>
      <c r="IJ561" s="26"/>
      <c r="IK561" s="26"/>
      <c r="IL561" s="26"/>
      <c r="IM561" s="26"/>
      <c r="IN561" s="26"/>
      <c r="IO561" s="26"/>
      <c r="IP561" s="26"/>
      <c r="IQ561" s="26"/>
      <c r="IR561" s="26"/>
      <c r="IS561" s="26"/>
      <c r="IT561" s="26"/>
      <c r="IU561" s="26"/>
      <c r="IV561" s="26"/>
    </row>
    <row r="562" spans="1:256" s="29" customFormat="1" ht="13.5" customHeight="1">
      <c r="A562" s="26" t="s">
        <v>298</v>
      </c>
      <c r="B562" s="27"/>
      <c r="C562" s="26">
        <f>SUM(E562:O562)</f>
        <v>176618</v>
      </c>
      <c r="D562" s="26"/>
      <c r="E562" s="32">
        <v>0</v>
      </c>
      <c r="F562" s="26"/>
      <c r="G562" s="32">
        <v>0</v>
      </c>
      <c r="H562" s="26"/>
      <c r="I562" s="32">
        <v>0</v>
      </c>
      <c r="J562" s="26"/>
      <c r="K562" s="32">
        <v>0</v>
      </c>
      <c r="L562" s="26"/>
      <c r="M562" s="32">
        <v>176618</v>
      </c>
      <c r="N562" s="26"/>
      <c r="O562" s="32">
        <v>0</v>
      </c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  <c r="IT562" s="26"/>
      <c r="IU562" s="26"/>
      <c r="IV562" s="26"/>
    </row>
    <row r="563" spans="1:256" s="29" customFormat="1" ht="13.5" customHeight="1">
      <c r="A563" s="26" t="s">
        <v>192</v>
      </c>
      <c r="B563" s="27" t="s">
        <v>10</v>
      </c>
      <c r="C563" s="30">
        <f>SUM(E563:O563)</f>
        <v>30888</v>
      </c>
      <c r="D563" s="26"/>
      <c r="E563" s="31">
        <v>0</v>
      </c>
      <c r="F563" s="26"/>
      <c r="G563" s="31">
        <v>0</v>
      </c>
      <c r="H563" s="26"/>
      <c r="I563" s="31">
        <v>0</v>
      </c>
      <c r="J563" s="26"/>
      <c r="K563" s="31">
        <v>0</v>
      </c>
      <c r="L563" s="26"/>
      <c r="M563" s="30">
        <v>30888</v>
      </c>
      <c r="N563" s="26"/>
      <c r="O563" s="31">
        <v>0</v>
      </c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  <c r="IG563" s="26"/>
      <c r="IH563" s="26"/>
      <c r="II563" s="26"/>
      <c r="IJ563" s="26"/>
      <c r="IK563" s="26"/>
      <c r="IL563" s="26"/>
      <c r="IM563" s="26"/>
      <c r="IN563" s="26"/>
      <c r="IO563" s="26"/>
      <c r="IP563" s="26"/>
      <c r="IQ563" s="26"/>
      <c r="IR563" s="26"/>
      <c r="IS563" s="26"/>
      <c r="IT563" s="26"/>
      <c r="IU563" s="26"/>
      <c r="IV563" s="26"/>
    </row>
    <row r="564" spans="1:256" s="29" customFormat="1" ht="13.5" customHeight="1">
      <c r="A564" s="26" t="s">
        <v>299</v>
      </c>
      <c r="B564" s="27"/>
      <c r="C564" s="33">
        <f>SUM(E564,G564,I564,K564,M564,O564)</f>
        <v>207506</v>
      </c>
      <c r="D564" s="26"/>
      <c r="E564" s="37">
        <f>SUM(E562:E563)</f>
        <v>0</v>
      </c>
      <c r="F564" s="26"/>
      <c r="G564" s="37">
        <f>SUM(G562:G563)</f>
        <v>0</v>
      </c>
      <c r="H564" s="26"/>
      <c r="I564" s="37">
        <f>SUM(I562:I563)</f>
        <v>0</v>
      </c>
      <c r="J564" s="26"/>
      <c r="K564" s="37">
        <f>SUM(K562:K563)</f>
        <v>0</v>
      </c>
      <c r="L564" s="26"/>
      <c r="M564" s="33">
        <f>SUM(M562:M563)</f>
        <v>207506</v>
      </c>
      <c r="N564" s="26"/>
      <c r="O564" s="37">
        <f>SUM(O562:O563)</f>
        <v>0</v>
      </c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  <c r="IT564" s="26"/>
      <c r="IU564" s="26"/>
      <c r="IV564" s="26"/>
    </row>
    <row r="565" spans="1:256" s="29" customFormat="1" ht="13.5" customHeight="1">
      <c r="A565" s="26"/>
      <c r="B565" s="27" t="s">
        <v>10</v>
      </c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  <c r="IT565" s="26"/>
      <c r="IU565" s="26"/>
      <c r="IV565" s="26"/>
    </row>
    <row r="566" spans="1:256" s="29" customFormat="1" ht="13.5" customHeight="1">
      <c r="A566" s="26" t="s">
        <v>193</v>
      </c>
      <c r="B566" s="27" t="s">
        <v>10</v>
      </c>
      <c r="C566" s="30">
        <f>SUM(E566:O566)</f>
        <v>3699950</v>
      </c>
      <c r="D566" s="26"/>
      <c r="E566" s="31">
        <v>0</v>
      </c>
      <c r="F566" s="26"/>
      <c r="G566" s="31">
        <v>0</v>
      </c>
      <c r="H566" s="26"/>
      <c r="I566" s="31">
        <v>0</v>
      </c>
      <c r="J566" s="26"/>
      <c r="K566" s="31">
        <v>0</v>
      </c>
      <c r="L566" s="26"/>
      <c r="M566" s="30">
        <v>3699950</v>
      </c>
      <c r="N566" s="26"/>
      <c r="O566" s="31">
        <v>0</v>
      </c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  <c r="IO566" s="26"/>
      <c r="IP566" s="26"/>
      <c r="IQ566" s="26"/>
      <c r="IR566" s="26"/>
      <c r="IS566" s="26"/>
      <c r="IT566" s="26"/>
      <c r="IU566" s="26"/>
      <c r="IV566" s="26"/>
    </row>
    <row r="567" spans="1:256" s="29" customFormat="1" ht="13.5" customHeight="1">
      <c r="A567" s="26"/>
      <c r="B567" s="27" t="s">
        <v>10</v>
      </c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  <c r="IT567" s="26"/>
      <c r="IU567" s="26"/>
      <c r="IV567" s="26"/>
    </row>
    <row r="568" spans="1:256" s="29" customFormat="1" ht="13.5" customHeight="1">
      <c r="A568" s="26" t="s">
        <v>252</v>
      </c>
      <c r="B568" s="27" t="s">
        <v>10</v>
      </c>
      <c r="C568" s="30">
        <f>SUM(E568:O568)</f>
        <v>54519526</v>
      </c>
      <c r="D568" s="26"/>
      <c r="E568" s="30">
        <f>E551+E559+E564+E566</f>
        <v>4150486</v>
      </c>
      <c r="F568" s="26"/>
      <c r="G568" s="30">
        <f>G551+G559+G564+G566</f>
        <v>22365127</v>
      </c>
      <c r="H568" s="26"/>
      <c r="I568" s="30">
        <f>I551+I559+I564+I566</f>
        <v>8183014</v>
      </c>
      <c r="J568" s="26"/>
      <c r="K568" s="30">
        <f>K551+K559+K564+K566</f>
        <v>54883</v>
      </c>
      <c r="L568" s="26"/>
      <c r="M568" s="30">
        <f>M551+M559+M564+M566</f>
        <v>19424218</v>
      </c>
      <c r="N568" s="26"/>
      <c r="O568" s="30">
        <f>O551+O559+O564+O566</f>
        <v>341798</v>
      </c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  <c r="IT568" s="26"/>
      <c r="IU568" s="26"/>
      <c r="IV568" s="26"/>
    </row>
    <row r="569" spans="1:256" s="29" customFormat="1" ht="13.5" customHeight="1">
      <c r="A569" s="26"/>
      <c r="B569" s="27" t="s">
        <v>10</v>
      </c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  <c r="FJ569" s="26"/>
      <c r="FK569" s="26"/>
      <c r="FL569" s="26"/>
      <c r="FM569" s="26"/>
      <c r="FN569" s="26"/>
      <c r="FO569" s="26"/>
      <c r="FP569" s="26"/>
      <c r="FQ569" s="26"/>
      <c r="FR569" s="26"/>
      <c r="FS569" s="26"/>
      <c r="FT569" s="26"/>
      <c r="FU569" s="26"/>
      <c r="FV569" s="26"/>
      <c r="FW569" s="26"/>
      <c r="FX569" s="26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/>
      <c r="GM569" s="26"/>
      <c r="GN569" s="26"/>
      <c r="GO569" s="26"/>
      <c r="GP569" s="26"/>
      <c r="GQ569" s="26"/>
      <c r="GR569" s="26"/>
      <c r="GS569" s="26"/>
      <c r="GT569" s="26"/>
      <c r="GU569" s="26"/>
      <c r="GV569" s="26"/>
      <c r="GW569" s="26"/>
      <c r="GX569" s="26"/>
      <c r="GY569" s="26"/>
      <c r="GZ569" s="26"/>
      <c r="HA569" s="26"/>
      <c r="HB569" s="26"/>
      <c r="HC569" s="26"/>
      <c r="HD569" s="26"/>
      <c r="HE569" s="26"/>
      <c r="HF569" s="26"/>
      <c r="HG569" s="26"/>
      <c r="HH569" s="26"/>
      <c r="HI569" s="26"/>
      <c r="HJ569" s="26"/>
      <c r="HK569" s="26"/>
      <c r="HL569" s="26"/>
      <c r="HM569" s="26"/>
      <c r="HN569" s="26"/>
      <c r="HO569" s="26"/>
      <c r="HP569" s="26"/>
      <c r="HQ569" s="26"/>
      <c r="HR569" s="26"/>
      <c r="HS569" s="26"/>
      <c r="HT569" s="26"/>
      <c r="HU569" s="26"/>
      <c r="HV569" s="26"/>
      <c r="HW569" s="26"/>
      <c r="HX569" s="26"/>
      <c r="HY569" s="26"/>
      <c r="HZ569" s="26"/>
      <c r="IA569" s="26"/>
      <c r="IB569" s="26"/>
      <c r="IC569" s="26"/>
      <c r="ID569" s="26"/>
      <c r="IE569" s="26"/>
      <c r="IF569" s="26"/>
      <c r="IG569" s="26"/>
      <c r="IH569" s="26"/>
      <c r="II569" s="26"/>
      <c r="IJ569" s="26"/>
      <c r="IK569" s="26"/>
      <c r="IL569" s="26"/>
      <c r="IM569" s="26"/>
      <c r="IN569" s="26"/>
      <c r="IO569" s="26"/>
      <c r="IP569" s="26"/>
      <c r="IQ569" s="26"/>
      <c r="IR569" s="26"/>
      <c r="IS569" s="26"/>
      <c r="IT569" s="26"/>
      <c r="IU569" s="26"/>
      <c r="IV569" s="26"/>
    </row>
    <row r="570" spans="1:256" s="29" customFormat="1" ht="13.5" customHeight="1">
      <c r="A570" s="26" t="s">
        <v>226</v>
      </c>
      <c r="B570" s="27" t="s">
        <v>10</v>
      </c>
      <c r="C570" s="26">
        <f>SUM(E570:O570)</f>
        <v>-3668401</v>
      </c>
      <c r="D570" s="26"/>
      <c r="E570" s="26">
        <v>-103431</v>
      </c>
      <c r="F570" s="26"/>
      <c r="G570" s="26">
        <v>-827445</v>
      </c>
      <c r="H570" s="26"/>
      <c r="I570" s="26">
        <v>-124117</v>
      </c>
      <c r="J570" s="26"/>
      <c r="K570" s="32">
        <v>0</v>
      </c>
      <c r="L570" s="26"/>
      <c r="M570" s="26">
        <v>-2613408</v>
      </c>
      <c r="N570" s="26"/>
      <c r="O570" s="32">
        <v>0</v>
      </c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  <c r="IT570" s="26"/>
      <c r="IU570" s="26"/>
      <c r="IV570" s="26"/>
    </row>
    <row r="571" spans="1:256" s="29" customFormat="1" ht="13.5" customHeight="1">
      <c r="A571" s="26" t="s">
        <v>227</v>
      </c>
      <c r="B571" s="27" t="s">
        <v>10</v>
      </c>
      <c r="C571" s="30">
        <f>SUM(E571:O571)</f>
        <v>-751142</v>
      </c>
      <c r="D571" s="26"/>
      <c r="E571" s="30">
        <v>-35173</v>
      </c>
      <c r="F571" s="26"/>
      <c r="G571" s="30">
        <v>-42207</v>
      </c>
      <c r="H571" s="26"/>
      <c r="I571" s="30">
        <v>-10552</v>
      </c>
      <c r="J571" s="26"/>
      <c r="K571" s="31">
        <v>0</v>
      </c>
      <c r="L571" s="26"/>
      <c r="M571" s="30">
        <v>-663210</v>
      </c>
      <c r="N571" s="26"/>
      <c r="O571" s="31">
        <v>0</v>
      </c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  <c r="IT571" s="26"/>
      <c r="IU571" s="26"/>
      <c r="IV571" s="26"/>
    </row>
    <row r="572" spans="1:256" s="29" customFormat="1" ht="13.5" customHeight="1">
      <c r="A572" s="26"/>
      <c r="B572" s="27" t="s">
        <v>10</v>
      </c>
      <c r="C572" s="26"/>
      <c r="D572" s="26"/>
      <c r="E572" s="26"/>
      <c r="F572" s="26"/>
      <c r="G572" s="26"/>
      <c r="H572" s="26"/>
      <c r="I572" s="26"/>
      <c r="J572" s="26"/>
      <c r="K572" s="32"/>
      <c r="L572" s="26"/>
      <c r="M572" s="26"/>
      <c r="N572" s="26"/>
      <c r="O572" s="32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26"/>
      <c r="FS572" s="26"/>
      <c r="FT572" s="26"/>
      <c r="FU572" s="26"/>
      <c r="FV572" s="26"/>
      <c r="FW572" s="26"/>
      <c r="FX572" s="26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26"/>
      <c r="GM572" s="26"/>
      <c r="GN572" s="26"/>
      <c r="GO572" s="26"/>
      <c r="GP572" s="26"/>
      <c r="GQ572" s="26"/>
      <c r="GR572" s="26"/>
      <c r="GS572" s="26"/>
      <c r="GT572" s="26"/>
      <c r="GU572" s="26"/>
      <c r="GV572" s="26"/>
      <c r="GW572" s="26"/>
      <c r="GX572" s="26"/>
      <c r="GY572" s="26"/>
      <c r="GZ572" s="26"/>
      <c r="HA572" s="26"/>
      <c r="HB572" s="26"/>
      <c r="HC572" s="26"/>
      <c r="HD572" s="26"/>
      <c r="HE572" s="26"/>
      <c r="HF572" s="26"/>
      <c r="HG572" s="26"/>
      <c r="HH572" s="26"/>
      <c r="HI572" s="26"/>
      <c r="HJ572" s="26"/>
      <c r="HK572" s="26"/>
      <c r="HL572" s="26"/>
      <c r="HM572" s="26"/>
      <c r="HN572" s="26"/>
      <c r="HO572" s="26"/>
      <c r="HP572" s="26"/>
      <c r="HQ572" s="26"/>
      <c r="HR572" s="26"/>
      <c r="HS572" s="26"/>
      <c r="HT572" s="26"/>
      <c r="HU572" s="26"/>
      <c r="HV572" s="26"/>
      <c r="HW572" s="26"/>
      <c r="HX572" s="26"/>
      <c r="HY572" s="26"/>
      <c r="HZ572" s="26"/>
      <c r="IA572" s="26"/>
      <c r="IB572" s="26"/>
      <c r="IC572" s="26"/>
      <c r="ID572" s="26"/>
      <c r="IE572" s="26"/>
      <c r="IF572" s="26"/>
      <c r="IG572" s="26"/>
      <c r="IH572" s="26"/>
      <c r="II572" s="26"/>
      <c r="IJ572" s="26"/>
      <c r="IK572" s="26"/>
      <c r="IL572" s="26"/>
      <c r="IM572" s="26"/>
      <c r="IN572" s="26"/>
      <c r="IO572" s="26"/>
      <c r="IP572" s="26"/>
      <c r="IQ572" s="26"/>
      <c r="IR572" s="26"/>
      <c r="IS572" s="26"/>
      <c r="IT572" s="26"/>
      <c r="IU572" s="26"/>
      <c r="IV572" s="26"/>
    </row>
    <row r="573" spans="1:256" s="29" customFormat="1" ht="13.5" customHeight="1">
      <c r="A573" s="26" t="s">
        <v>229</v>
      </c>
      <c r="B573" s="27" t="s">
        <v>10</v>
      </c>
      <c r="C573" s="30">
        <f>SUM(E573:O573)</f>
        <v>50099983</v>
      </c>
      <c r="D573" s="26"/>
      <c r="E573" s="30">
        <f>E568+E570+E571</f>
        <v>4011882</v>
      </c>
      <c r="F573" s="26"/>
      <c r="G573" s="30">
        <f>G568+G570+G571</f>
        <v>21495475</v>
      </c>
      <c r="H573" s="26"/>
      <c r="I573" s="30">
        <f>I568+I570+I571</f>
        <v>8048345</v>
      </c>
      <c r="J573" s="26"/>
      <c r="K573" s="30">
        <f>K568+K570+K571</f>
        <v>54883</v>
      </c>
      <c r="L573" s="26"/>
      <c r="M573" s="30">
        <f>M568+M570+M571</f>
        <v>16147600</v>
      </c>
      <c r="N573" s="26"/>
      <c r="O573" s="30">
        <f>O568+O570+O571</f>
        <v>341798</v>
      </c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  <c r="IT573" s="26"/>
      <c r="IU573" s="26"/>
      <c r="IV573" s="26"/>
    </row>
    <row r="574" spans="1:256" s="29" customFormat="1" ht="13.5" customHeight="1">
      <c r="A574" s="26"/>
      <c r="B574" s="27" t="s">
        <v>10</v>
      </c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  <c r="IT574" s="26"/>
      <c r="IU574" s="26"/>
      <c r="IV574" s="26"/>
    </row>
    <row r="575" spans="1:256" s="29" customFormat="1" ht="13.5" customHeight="1">
      <c r="A575" s="26" t="s">
        <v>194</v>
      </c>
      <c r="B575" s="27" t="s">
        <v>10</v>
      </c>
      <c r="C575" s="30">
        <f>SUM(E575:O575)</f>
        <v>30132610</v>
      </c>
      <c r="D575" s="26"/>
      <c r="E575" s="31">
        <v>0</v>
      </c>
      <c r="F575" s="26"/>
      <c r="G575" s="31">
        <v>0</v>
      </c>
      <c r="H575" s="26"/>
      <c r="I575" s="31">
        <v>0</v>
      </c>
      <c r="J575" s="26"/>
      <c r="K575" s="31">
        <v>0</v>
      </c>
      <c r="L575" s="26"/>
      <c r="M575" s="30">
        <v>30132610</v>
      </c>
      <c r="N575" s="26"/>
      <c r="O575" s="31">
        <v>0</v>
      </c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  <c r="IT575" s="26"/>
      <c r="IU575" s="26"/>
      <c r="IV575" s="26"/>
    </row>
    <row r="576" spans="1:256" s="29" customFormat="1" ht="13.5" customHeight="1">
      <c r="A576" s="26"/>
      <c r="B576" s="27" t="s">
        <v>10</v>
      </c>
      <c r="C576" s="26"/>
      <c r="D576" s="26"/>
      <c r="E576" s="26"/>
      <c r="F576" s="26"/>
      <c r="G576" s="32"/>
      <c r="H576" s="26"/>
      <c r="I576" s="32"/>
      <c r="J576" s="26"/>
      <c r="K576" s="32"/>
      <c r="L576" s="26"/>
      <c r="M576" s="26"/>
      <c r="N576" s="26"/>
      <c r="O576" s="32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26"/>
      <c r="FS576" s="26"/>
      <c r="FT576" s="26"/>
      <c r="FU576" s="26"/>
      <c r="FV576" s="26"/>
      <c r="FW576" s="26"/>
      <c r="FX576" s="26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26"/>
      <c r="GM576" s="26"/>
      <c r="GN576" s="26"/>
      <c r="GO576" s="26"/>
      <c r="GP576" s="26"/>
      <c r="GQ576" s="26"/>
      <c r="GR576" s="26"/>
      <c r="GS576" s="26"/>
      <c r="GT576" s="26"/>
      <c r="GU576" s="26"/>
      <c r="GV576" s="26"/>
      <c r="GW576" s="26"/>
      <c r="GX576" s="26"/>
      <c r="GY576" s="26"/>
      <c r="GZ576" s="26"/>
      <c r="HA576" s="26"/>
      <c r="HB576" s="26"/>
      <c r="HC576" s="26"/>
      <c r="HD576" s="26"/>
      <c r="HE576" s="26"/>
      <c r="HF576" s="26"/>
      <c r="HG576" s="26"/>
      <c r="HH576" s="26"/>
      <c r="HI576" s="26"/>
      <c r="HJ576" s="26"/>
      <c r="HK576" s="26"/>
      <c r="HL576" s="26"/>
      <c r="HM576" s="26"/>
      <c r="HN576" s="26"/>
      <c r="HO576" s="26"/>
      <c r="HP576" s="26"/>
      <c r="HQ576" s="26"/>
      <c r="HR576" s="26"/>
      <c r="HS576" s="26"/>
      <c r="HT576" s="26"/>
      <c r="HU576" s="26"/>
      <c r="HV576" s="26"/>
      <c r="HW576" s="26"/>
      <c r="HX576" s="26"/>
      <c r="HY576" s="26"/>
      <c r="HZ576" s="26"/>
      <c r="IA576" s="26"/>
      <c r="IB576" s="26"/>
      <c r="IC576" s="26"/>
      <c r="ID576" s="26"/>
      <c r="IE576" s="26"/>
      <c r="IF576" s="26"/>
      <c r="IG576" s="26"/>
      <c r="IH576" s="26"/>
      <c r="II576" s="26"/>
      <c r="IJ576" s="26"/>
      <c r="IK576" s="26"/>
      <c r="IL576" s="26"/>
      <c r="IM576" s="26"/>
      <c r="IN576" s="26"/>
      <c r="IO576" s="26"/>
      <c r="IP576" s="26"/>
      <c r="IQ576" s="26"/>
      <c r="IR576" s="26"/>
      <c r="IS576" s="26"/>
      <c r="IT576" s="26"/>
      <c r="IU576" s="26"/>
      <c r="IV576" s="26"/>
    </row>
    <row r="577" spans="1:256" s="29" customFormat="1" ht="13.5" customHeight="1">
      <c r="A577" s="26" t="s">
        <v>342</v>
      </c>
      <c r="B577" s="27" t="s">
        <v>10</v>
      </c>
      <c r="C577" s="30">
        <f>SUM(E577:O577)</f>
        <v>426032731</v>
      </c>
      <c r="D577" s="26"/>
      <c r="E577" s="30">
        <f>E168+E280+E363+E432+E476+E530+E573+E575</f>
        <v>206107521</v>
      </c>
      <c r="F577" s="26"/>
      <c r="G577" s="30">
        <f>+G168+G280+G363+G432+G476+G530+G573+G575</f>
        <v>44416244</v>
      </c>
      <c r="H577" s="26"/>
      <c r="I577" s="30">
        <f>+I168+I280+I363+I432+I476+I530+I573+I575</f>
        <v>69997092</v>
      </c>
      <c r="J577" s="26"/>
      <c r="K577" s="30">
        <f>+K168+K280+K363+K432+K476+K530+K573+K575</f>
        <v>4323779</v>
      </c>
      <c r="L577" s="26"/>
      <c r="M577" s="30">
        <f>M168+M280+M363+M432+M476+M530+M573+M575</f>
        <v>85553364</v>
      </c>
      <c r="N577" s="26"/>
      <c r="O577" s="30">
        <f>O168+O280+O363+O432+O476+O530+O573+O575</f>
        <v>15634731</v>
      </c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  <c r="IT577" s="26"/>
      <c r="IU577" s="26"/>
      <c r="IV577" s="26"/>
    </row>
    <row r="578" spans="1:256" s="29" customFormat="1" ht="13.5" customHeight="1">
      <c r="A578" s="26"/>
      <c r="B578" s="27" t="s">
        <v>10</v>
      </c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  <c r="IT578" s="26"/>
      <c r="IU578" s="26"/>
      <c r="IV578" s="26"/>
    </row>
    <row r="579" spans="1:256" s="29" customFormat="1" ht="13.5" customHeight="1">
      <c r="A579" s="26" t="s">
        <v>301</v>
      </c>
      <c r="B579" s="27" t="s">
        <v>10</v>
      </c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  <c r="IT579" s="26"/>
      <c r="IU579" s="26"/>
      <c r="IV579" s="26"/>
    </row>
    <row r="580" spans="1:256" s="29" customFormat="1" ht="13.5" customHeight="1">
      <c r="A580" s="26" t="s">
        <v>195</v>
      </c>
      <c r="B580" s="27" t="s">
        <v>10</v>
      </c>
      <c r="C580" s="30">
        <f>SUM(E580:O580)</f>
        <v>1600476</v>
      </c>
      <c r="D580" s="26"/>
      <c r="E580" s="31">
        <v>0</v>
      </c>
      <c r="F580" s="26"/>
      <c r="G580" s="31">
        <v>0</v>
      </c>
      <c r="H580" s="26"/>
      <c r="I580" s="31">
        <v>0</v>
      </c>
      <c r="J580" s="26"/>
      <c r="K580" s="31">
        <v>0</v>
      </c>
      <c r="L580" s="26"/>
      <c r="M580" s="31">
        <v>0</v>
      </c>
      <c r="N580" s="26"/>
      <c r="O580" s="30">
        <v>1600476</v>
      </c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26"/>
      <c r="GM580" s="26"/>
      <c r="GN580" s="26"/>
      <c r="GO580" s="26"/>
      <c r="GP580" s="26"/>
      <c r="GQ580" s="26"/>
      <c r="GR580" s="26"/>
      <c r="GS580" s="26"/>
      <c r="GT580" s="26"/>
      <c r="GU580" s="26"/>
      <c r="GV580" s="26"/>
      <c r="GW580" s="26"/>
      <c r="GX580" s="26"/>
      <c r="GY580" s="26"/>
      <c r="GZ580" s="26"/>
      <c r="HA580" s="26"/>
      <c r="HB580" s="26"/>
      <c r="HC580" s="26"/>
      <c r="HD580" s="26"/>
      <c r="HE580" s="26"/>
      <c r="HF580" s="26"/>
      <c r="HG580" s="26"/>
      <c r="HH580" s="26"/>
      <c r="HI580" s="26"/>
      <c r="HJ580" s="26"/>
      <c r="HK580" s="26"/>
      <c r="HL580" s="26"/>
      <c r="HM580" s="26"/>
      <c r="HN580" s="26"/>
      <c r="HO580" s="26"/>
      <c r="HP580" s="26"/>
      <c r="HQ580" s="26"/>
      <c r="HR580" s="26"/>
      <c r="HS580" s="26"/>
      <c r="HT580" s="26"/>
      <c r="HU580" s="26"/>
      <c r="HV580" s="26"/>
      <c r="HW580" s="26"/>
      <c r="HX580" s="26"/>
      <c r="HY580" s="26"/>
      <c r="HZ580" s="26"/>
      <c r="IA580" s="26"/>
      <c r="IB580" s="26"/>
      <c r="IC580" s="26"/>
      <c r="ID580" s="26"/>
      <c r="IE580" s="26"/>
      <c r="IF580" s="26"/>
      <c r="IG580" s="26"/>
      <c r="IH580" s="26"/>
      <c r="II580" s="26"/>
      <c r="IJ580" s="26"/>
      <c r="IK580" s="26"/>
      <c r="IL580" s="26"/>
      <c r="IM580" s="26"/>
      <c r="IN580" s="26"/>
      <c r="IO580" s="26"/>
      <c r="IP580" s="26"/>
      <c r="IQ580" s="26"/>
      <c r="IR580" s="26"/>
      <c r="IS580" s="26"/>
      <c r="IT580" s="26"/>
      <c r="IU580" s="26"/>
      <c r="IV580" s="26"/>
    </row>
    <row r="581" spans="1:256" s="29" customFormat="1" ht="13.5" customHeight="1">
      <c r="A581" s="26"/>
      <c r="B581" s="27"/>
      <c r="C581" s="28"/>
      <c r="D581" s="26"/>
      <c r="E581" s="34"/>
      <c r="F581" s="26"/>
      <c r="G581" s="34"/>
      <c r="H581" s="26"/>
      <c r="I581" s="34"/>
      <c r="J581" s="26"/>
      <c r="K581" s="34"/>
      <c r="L581" s="26"/>
      <c r="M581" s="34"/>
      <c r="N581" s="26"/>
      <c r="O581" s="28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26"/>
      <c r="GM581" s="26"/>
      <c r="GN581" s="26"/>
      <c r="GO581" s="26"/>
      <c r="GP581" s="26"/>
      <c r="GQ581" s="26"/>
      <c r="GR581" s="26"/>
      <c r="GS581" s="26"/>
      <c r="GT581" s="26"/>
      <c r="GU581" s="26"/>
      <c r="GV581" s="26"/>
      <c r="GW581" s="26"/>
      <c r="GX581" s="26"/>
      <c r="GY581" s="26"/>
      <c r="GZ581" s="26"/>
      <c r="HA581" s="26"/>
      <c r="HB581" s="26"/>
      <c r="HC581" s="26"/>
      <c r="HD581" s="26"/>
      <c r="HE581" s="26"/>
      <c r="HF581" s="26"/>
      <c r="HG581" s="26"/>
      <c r="HH581" s="26"/>
      <c r="HI581" s="26"/>
      <c r="HJ581" s="26"/>
      <c r="HK581" s="26"/>
      <c r="HL581" s="26"/>
      <c r="HM581" s="26"/>
      <c r="HN581" s="26"/>
      <c r="HO581" s="26"/>
      <c r="HP581" s="26"/>
      <c r="HQ581" s="26"/>
      <c r="HR581" s="26"/>
      <c r="HS581" s="26"/>
      <c r="HT581" s="26"/>
      <c r="HU581" s="26"/>
      <c r="HV581" s="26"/>
      <c r="HW581" s="26"/>
      <c r="HX581" s="26"/>
      <c r="HY581" s="26"/>
      <c r="HZ581" s="26"/>
      <c r="IA581" s="26"/>
      <c r="IB581" s="26"/>
      <c r="IC581" s="26"/>
      <c r="ID581" s="26"/>
      <c r="IE581" s="26"/>
      <c r="IF581" s="26"/>
      <c r="IG581" s="26"/>
      <c r="IH581" s="26"/>
      <c r="II581" s="26"/>
      <c r="IJ581" s="26"/>
      <c r="IK581" s="26"/>
      <c r="IL581" s="26"/>
      <c r="IM581" s="26"/>
      <c r="IN581" s="26"/>
      <c r="IO581" s="26"/>
      <c r="IP581" s="26"/>
      <c r="IQ581" s="26"/>
      <c r="IR581" s="26"/>
      <c r="IS581" s="26"/>
      <c r="IT581" s="26"/>
      <c r="IU581" s="26"/>
      <c r="IV581" s="26"/>
    </row>
    <row r="582" spans="1:256" s="29" customFormat="1" ht="13.5" customHeight="1">
      <c r="A582" s="26" t="s">
        <v>302</v>
      </c>
      <c r="B582" s="27"/>
      <c r="C582" s="30">
        <f>SUM(E582,G582,I582,K582,M582,O582)</f>
        <v>1600476</v>
      </c>
      <c r="D582" s="26"/>
      <c r="E582" s="31">
        <f>SUM(E580)</f>
        <v>0</v>
      </c>
      <c r="F582" s="26"/>
      <c r="G582" s="31">
        <f>SUM(G580)</f>
        <v>0</v>
      </c>
      <c r="H582" s="26"/>
      <c r="I582" s="31">
        <f>SUM(I580)</f>
        <v>0</v>
      </c>
      <c r="J582" s="26"/>
      <c r="K582" s="31">
        <f>SUM(K580)</f>
        <v>0</v>
      </c>
      <c r="L582" s="26"/>
      <c r="M582" s="31">
        <f>SUM(M580)</f>
        <v>0</v>
      </c>
      <c r="N582" s="26"/>
      <c r="O582" s="30">
        <f>SUM(O580)</f>
        <v>1600476</v>
      </c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6"/>
      <c r="IJ582" s="26"/>
      <c r="IK582" s="26"/>
      <c r="IL582" s="26"/>
      <c r="IM582" s="26"/>
      <c r="IN582" s="26"/>
      <c r="IO582" s="26"/>
      <c r="IP582" s="26"/>
      <c r="IQ582" s="26"/>
      <c r="IR582" s="26"/>
      <c r="IS582" s="26"/>
      <c r="IT582" s="26"/>
      <c r="IU582" s="26"/>
      <c r="IV582" s="26"/>
    </row>
    <row r="583" spans="1:256" s="29" customFormat="1" ht="13.5" customHeight="1">
      <c r="A583" s="26"/>
      <c r="B583" s="27" t="s">
        <v>10</v>
      </c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  <c r="IT583" s="26"/>
      <c r="IU583" s="26"/>
      <c r="IV583" s="26"/>
    </row>
    <row r="584" spans="1:256" s="29" customFormat="1" ht="13.5" customHeight="1" thickBot="1">
      <c r="A584" s="26" t="s">
        <v>303</v>
      </c>
      <c r="B584" s="27" t="s">
        <v>10</v>
      </c>
      <c r="C584" s="43">
        <f>SUM(E584:O584)</f>
        <v>427633207</v>
      </c>
      <c r="D584" s="26"/>
      <c r="E584" s="43">
        <f>SUM(E577+E582)</f>
        <v>206107521</v>
      </c>
      <c r="F584" s="26"/>
      <c r="G584" s="43">
        <f>SUM(G577+G582)</f>
        <v>44416244</v>
      </c>
      <c r="H584" s="26"/>
      <c r="I584" s="43">
        <f>SUM(I577+I582)</f>
        <v>69997092</v>
      </c>
      <c r="J584" s="26"/>
      <c r="K584" s="43">
        <f>SUM(K577+K582)</f>
        <v>4323779</v>
      </c>
      <c r="L584" s="26"/>
      <c r="M584" s="43">
        <f>SUM(M577+M582)</f>
        <v>85553364</v>
      </c>
      <c r="N584" s="26"/>
      <c r="O584" s="43">
        <f>SUM(O577+O582)</f>
        <v>17235207</v>
      </c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  <c r="IT584" s="26"/>
      <c r="IU584" s="26"/>
      <c r="IV584" s="26"/>
    </row>
    <row r="585" spans="1:256" s="29" customFormat="1" ht="13.5" customHeight="1" thickTop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  <c r="IT585" s="26"/>
      <c r="IU585" s="26"/>
      <c r="IV585" s="26"/>
    </row>
    <row r="586" spans="1:256" s="29" customFormat="1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  <c r="IT586" s="26"/>
      <c r="IU586" s="26"/>
      <c r="IV586" s="26"/>
    </row>
    <row r="587" spans="1:256" s="29" customFormat="1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  <c r="IT587" s="26"/>
      <c r="IU587" s="26"/>
      <c r="IV587" s="26"/>
    </row>
    <row r="588" spans="1:256" s="29" customFormat="1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  <c r="IT588" s="26"/>
      <c r="IU588" s="26"/>
      <c r="IV588" s="26"/>
    </row>
    <row r="589" spans="1:256" s="29" customFormat="1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  <c r="IP589" s="26"/>
      <c r="IQ589" s="26"/>
      <c r="IR589" s="26"/>
      <c r="IS589" s="26"/>
      <c r="IT589" s="26"/>
      <c r="IU589" s="26"/>
      <c r="IV589" s="26"/>
    </row>
    <row r="590" spans="1:256" s="29" customFormat="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  <c r="FJ590" s="26"/>
      <c r="FK590" s="26"/>
      <c r="FL590" s="26"/>
      <c r="FM590" s="26"/>
      <c r="FN590" s="26"/>
      <c r="FO590" s="26"/>
      <c r="FP590" s="26"/>
      <c r="FQ590" s="26"/>
      <c r="FR590" s="26"/>
      <c r="FS590" s="26"/>
      <c r="FT590" s="26"/>
      <c r="FU590" s="26"/>
      <c r="FV590" s="26"/>
      <c r="FW590" s="26"/>
      <c r="FX590" s="26"/>
      <c r="FY590" s="26"/>
      <c r="FZ590" s="26"/>
      <c r="GA590" s="26"/>
      <c r="GB590" s="26"/>
      <c r="GC590" s="26"/>
      <c r="GD590" s="26"/>
      <c r="GE590" s="26"/>
      <c r="GF590" s="26"/>
      <c r="GG590" s="26"/>
      <c r="GH590" s="26"/>
      <c r="GI590" s="26"/>
      <c r="GJ590" s="26"/>
      <c r="GK590" s="26"/>
      <c r="GL590" s="26"/>
      <c r="GM590" s="26"/>
      <c r="GN590" s="26"/>
      <c r="GO590" s="26"/>
      <c r="GP590" s="26"/>
      <c r="GQ590" s="26"/>
      <c r="GR590" s="26"/>
      <c r="GS590" s="26"/>
      <c r="GT590" s="26"/>
      <c r="GU590" s="26"/>
      <c r="GV590" s="26"/>
      <c r="GW590" s="26"/>
      <c r="GX590" s="26"/>
      <c r="GY590" s="26"/>
      <c r="GZ590" s="26"/>
      <c r="HA590" s="26"/>
      <c r="HB590" s="26"/>
      <c r="HC590" s="26"/>
      <c r="HD590" s="26"/>
      <c r="HE590" s="26"/>
      <c r="HF590" s="26"/>
      <c r="HG590" s="26"/>
      <c r="HH590" s="26"/>
      <c r="HI590" s="26"/>
      <c r="HJ590" s="26"/>
      <c r="HK590" s="26"/>
      <c r="HL590" s="26"/>
      <c r="HM590" s="26"/>
      <c r="HN590" s="26"/>
      <c r="HO590" s="26"/>
      <c r="HP590" s="26"/>
      <c r="HQ590" s="26"/>
      <c r="HR590" s="26"/>
      <c r="HS590" s="26"/>
      <c r="HT590" s="26"/>
      <c r="HU590" s="26"/>
      <c r="HV590" s="26"/>
      <c r="HW590" s="26"/>
      <c r="HX590" s="26"/>
      <c r="HY590" s="26"/>
      <c r="HZ590" s="26"/>
      <c r="IA590" s="26"/>
      <c r="IB590" s="26"/>
      <c r="IC590" s="26"/>
      <c r="ID590" s="26"/>
      <c r="IE590" s="26"/>
      <c r="IF590" s="26"/>
      <c r="IG590" s="26"/>
      <c r="IH590" s="26"/>
      <c r="II590" s="26"/>
      <c r="IJ590" s="26"/>
      <c r="IK590" s="26"/>
      <c r="IL590" s="26"/>
      <c r="IM590" s="26"/>
      <c r="IN590" s="26"/>
      <c r="IO590" s="26"/>
      <c r="IP590" s="26"/>
      <c r="IQ590" s="26"/>
      <c r="IR590" s="26"/>
      <c r="IS590" s="26"/>
      <c r="IT590" s="26"/>
      <c r="IU590" s="26"/>
      <c r="IV590" s="26"/>
    </row>
    <row r="591" spans="1:256" s="29" customFormat="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  <c r="FJ591" s="26"/>
      <c r="FK591" s="26"/>
      <c r="FL591" s="26"/>
      <c r="FM591" s="26"/>
      <c r="FN591" s="26"/>
      <c r="FO591" s="26"/>
      <c r="FP591" s="26"/>
      <c r="FQ591" s="26"/>
      <c r="FR591" s="26"/>
      <c r="FS591" s="26"/>
      <c r="FT591" s="26"/>
      <c r="FU591" s="26"/>
      <c r="FV591" s="26"/>
      <c r="FW591" s="26"/>
      <c r="FX591" s="26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26"/>
      <c r="GM591" s="26"/>
      <c r="GN591" s="26"/>
      <c r="GO591" s="26"/>
      <c r="GP591" s="26"/>
      <c r="GQ591" s="26"/>
      <c r="GR591" s="26"/>
      <c r="GS591" s="26"/>
      <c r="GT591" s="26"/>
      <c r="GU591" s="26"/>
      <c r="GV591" s="26"/>
      <c r="GW591" s="26"/>
      <c r="GX591" s="26"/>
      <c r="GY591" s="26"/>
      <c r="GZ591" s="26"/>
      <c r="HA591" s="26"/>
      <c r="HB591" s="26"/>
      <c r="HC591" s="26"/>
      <c r="HD591" s="26"/>
      <c r="HE591" s="26"/>
      <c r="HF591" s="26"/>
      <c r="HG591" s="26"/>
      <c r="HH591" s="26"/>
      <c r="HI591" s="26"/>
      <c r="HJ591" s="26"/>
      <c r="HK591" s="26"/>
      <c r="HL591" s="26"/>
      <c r="HM591" s="26"/>
      <c r="HN591" s="26"/>
      <c r="HO591" s="26"/>
      <c r="HP591" s="26"/>
      <c r="HQ591" s="26"/>
      <c r="HR591" s="26"/>
      <c r="HS591" s="26"/>
      <c r="HT591" s="26"/>
      <c r="HU591" s="26"/>
      <c r="HV591" s="26"/>
      <c r="HW591" s="26"/>
      <c r="HX591" s="26"/>
      <c r="HY591" s="26"/>
      <c r="HZ591" s="26"/>
      <c r="IA591" s="26"/>
      <c r="IB591" s="26"/>
      <c r="IC591" s="26"/>
      <c r="ID591" s="26"/>
      <c r="IE591" s="26"/>
      <c r="IF591" s="26"/>
      <c r="IG591" s="26"/>
      <c r="IH591" s="26"/>
      <c r="II591" s="26"/>
      <c r="IJ591" s="26"/>
      <c r="IK591" s="26"/>
      <c r="IL591" s="26"/>
      <c r="IM591" s="26"/>
      <c r="IN591" s="26"/>
      <c r="IO591" s="26"/>
      <c r="IP591" s="26"/>
      <c r="IQ591" s="26"/>
      <c r="IR591" s="26"/>
      <c r="IS591" s="26"/>
      <c r="IT591" s="26"/>
      <c r="IU591" s="26"/>
      <c r="IV591" s="26"/>
    </row>
    <row r="592" spans="1:256" s="29" customFormat="1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  <c r="FJ592" s="26"/>
      <c r="FK592" s="26"/>
      <c r="FL592" s="26"/>
      <c r="FM592" s="26"/>
      <c r="FN592" s="26"/>
      <c r="FO592" s="26"/>
      <c r="FP592" s="26"/>
      <c r="FQ592" s="26"/>
      <c r="FR592" s="26"/>
      <c r="FS592" s="26"/>
      <c r="FT592" s="26"/>
      <c r="FU592" s="26"/>
      <c r="FV592" s="26"/>
      <c r="FW592" s="26"/>
      <c r="FX592" s="26"/>
      <c r="FY592" s="26"/>
      <c r="FZ592" s="26"/>
      <c r="GA592" s="26"/>
      <c r="GB592" s="26"/>
      <c r="GC592" s="26"/>
      <c r="GD592" s="26"/>
      <c r="GE592" s="26"/>
      <c r="GF592" s="26"/>
      <c r="GG592" s="26"/>
      <c r="GH592" s="26"/>
      <c r="GI592" s="26"/>
      <c r="GJ592" s="26"/>
      <c r="GK592" s="26"/>
      <c r="GL592" s="26"/>
      <c r="GM592" s="26"/>
      <c r="GN592" s="26"/>
      <c r="GO592" s="26"/>
      <c r="GP592" s="26"/>
      <c r="GQ592" s="26"/>
      <c r="GR592" s="26"/>
      <c r="GS592" s="26"/>
      <c r="GT592" s="26"/>
      <c r="GU592" s="26"/>
      <c r="GV592" s="26"/>
      <c r="GW592" s="26"/>
      <c r="GX592" s="26"/>
      <c r="GY592" s="26"/>
      <c r="GZ592" s="26"/>
      <c r="HA592" s="26"/>
      <c r="HB592" s="26"/>
      <c r="HC592" s="26"/>
      <c r="HD592" s="26"/>
      <c r="HE592" s="26"/>
      <c r="HF592" s="26"/>
      <c r="HG592" s="26"/>
      <c r="HH592" s="26"/>
      <c r="HI592" s="26"/>
      <c r="HJ592" s="26"/>
      <c r="HK592" s="26"/>
      <c r="HL592" s="26"/>
      <c r="HM592" s="26"/>
      <c r="HN592" s="26"/>
      <c r="HO592" s="26"/>
      <c r="HP592" s="26"/>
      <c r="HQ592" s="26"/>
      <c r="HR592" s="26"/>
      <c r="HS592" s="26"/>
      <c r="HT592" s="26"/>
      <c r="HU592" s="26"/>
      <c r="HV592" s="26"/>
      <c r="HW592" s="26"/>
      <c r="HX592" s="26"/>
      <c r="HY592" s="26"/>
      <c r="HZ592" s="26"/>
      <c r="IA592" s="26"/>
      <c r="IB592" s="26"/>
      <c r="IC592" s="26"/>
      <c r="ID592" s="26"/>
      <c r="IE592" s="26"/>
      <c r="IF592" s="26"/>
      <c r="IG592" s="26"/>
      <c r="IH592" s="26"/>
      <c r="II592" s="26"/>
      <c r="IJ592" s="26"/>
      <c r="IK592" s="26"/>
      <c r="IL592" s="26"/>
      <c r="IM592" s="26"/>
      <c r="IN592" s="26"/>
      <c r="IO592" s="26"/>
      <c r="IP592" s="26"/>
      <c r="IQ592" s="26"/>
      <c r="IR592" s="26"/>
      <c r="IS592" s="26"/>
      <c r="IT592" s="26"/>
      <c r="IU592" s="26"/>
      <c r="IV592" s="26"/>
    </row>
    <row r="593" spans="1:256" s="29" customFormat="1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  <c r="FJ593" s="26"/>
      <c r="FK593" s="26"/>
      <c r="FL593" s="26"/>
      <c r="FM593" s="26"/>
      <c r="FN593" s="26"/>
      <c r="FO593" s="26"/>
      <c r="FP593" s="26"/>
      <c r="FQ593" s="26"/>
      <c r="FR593" s="26"/>
      <c r="FS593" s="26"/>
      <c r="FT593" s="26"/>
      <c r="FU593" s="26"/>
      <c r="FV593" s="26"/>
      <c r="FW593" s="26"/>
      <c r="FX593" s="26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26"/>
      <c r="GM593" s="26"/>
      <c r="GN593" s="26"/>
      <c r="GO593" s="26"/>
      <c r="GP593" s="26"/>
      <c r="GQ593" s="26"/>
      <c r="GR593" s="26"/>
      <c r="GS593" s="26"/>
      <c r="GT593" s="26"/>
      <c r="GU593" s="26"/>
      <c r="GV593" s="26"/>
      <c r="GW593" s="26"/>
      <c r="GX593" s="26"/>
      <c r="GY593" s="26"/>
      <c r="GZ593" s="26"/>
      <c r="HA593" s="26"/>
      <c r="HB593" s="26"/>
      <c r="HC593" s="26"/>
      <c r="HD593" s="26"/>
      <c r="HE593" s="26"/>
      <c r="HF593" s="26"/>
      <c r="HG593" s="26"/>
      <c r="HH593" s="26"/>
      <c r="HI593" s="26"/>
      <c r="HJ593" s="26"/>
      <c r="HK593" s="26"/>
      <c r="HL593" s="26"/>
      <c r="HM593" s="26"/>
      <c r="HN593" s="26"/>
      <c r="HO593" s="26"/>
      <c r="HP593" s="26"/>
      <c r="HQ593" s="26"/>
      <c r="HR593" s="26"/>
      <c r="HS593" s="26"/>
      <c r="HT593" s="26"/>
      <c r="HU593" s="26"/>
      <c r="HV593" s="26"/>
      <c r="HW593" s="26"/>
      <c r="HX593" s="26"/>
      <c r="HY593" s="26"/>
      <c r="HZ593" s="26"/>
      <c r="IA593" s="26"/>
      <c r="IB593" s="26"/>
      <c r="IC593" s="26"/>
      <c r="ID593" s="26"/>
      <c r="IE593" s="26"/>
      <c r="IF593" s="26"/>
      <c r="IG593" s="26"/>
      <c r="IH593" s="26"/>
      <c r="II593" s="26"/>
      <c r="IJ593" s="26"/>
      <c r="IK593" s="26"/>
      <c r="IL593" s="26"/>
      <c r="IM593" s="26"/>
      <c r="IN593" s="26"/>
      <c r="IO593" s="26"/>
      <c r="IP593" s="26"/>
      <c r="IQ593" s="26"/>
      <c r="IR593" s="26"/>
      <c r="IS593" s="26"/>
      <c r="IT593" s="26"/>
      <c r="IU593" s="26"/>
      <c r="IV593" s="26"/>
    </row>
    <row r="594" spans="1:256" s="29" customFormat="1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  <c r="FJ594" s="26"/>
      <c r="FK594" s="26"/>
      <c r="FL594" s="26"/>
      <c r="FM594" s="26"/>
      <c r="FN594" s="26"/>
      <c r="FO594" s="26"/>
      <c r="FP594" s="26"/>
      <c r="FQ594" s="26"/>
      <c r="FR594" s="26"/>
      <c r="FS594" s="26"/>
      <c r="FT594" s="26"/>
      <c r="FU594" s="26"/>
      <c r="FV594" s="26"/>
      <c r="FW594" s="26"/>
      <c r="FX594" s="26"/>
      <c r="FY594" s="26"/>
      <c r="FZ594" s="26"/>
      <c r="GA594" s="26"/>
      <c r="GB594" s="26"/>
      <c r="GC594" s="26"/>
      <c r="GD594" s="26"/>
      <c r="GE594" s="26"/>
      <c r="GF594" s="26"/>
      <c r="GG594" s="26"/>
      <c r="GH594" s="26"/>
      <c r="GI594" s="26"/>
      <c r="GJ594" s="26"/>
      <c r="GK594" s="26"/>
      <c r="GL594" s="26"/>
      <c r="GM594" s="26"/>
      <c r="GN594" s="26"/>
      <c r="GO594" s="26"/>
      <c r="GP594" s="26"/>
      <c r="GQ594" s="26"/>
      <c r="GR594" s="26"/>
      <c r="GS594" s="26"/>
      <c r="GT594" s="26"/>
      <c r="GU594" s="26"/>
      <c r="GV594" s="26"/>
      <c r="GW594" s="26"/>
      <c r="GX594" s="26"/>
      <c r="GY594" s="26"/>
      <c r="GZ594" s="26"/>
      <c r="HA594" s="26"/>
      <c r="HB594" s="26"/>
      <c r="HC594" s="26"/>
      <c r="HD594" s="26"/>
      <c r="HE594" s="26"/>
      <c r="HF594" s="26"/>
      <c r="HG594" s="26"/>
      <c r="HH594" s="26"/>
      <c r="HI594" s="26"/>
      <c r="HJ594" s="26"/>
      <c r="HK594" s="26"/>
      <c r="HL594" s="26"/>
      <c r="HM594" s="26"/>
      <c r="HN594" s="26"/>
      <c r="HO594" s="26"/>
      <c r="HP594" s="26"/>
      <c r="HQ594" s="26"/>
      <c r="HR594" s="26"/>
      <c r="HS594" s="26"/>
      <c r="HT594" s="26"/>
      <c r="HU594" s="26"/>
      <c r="HV594" s="26"/>
      <c r="HW594" s="26"/>
      <c r="HX594" s="26"/>
      <c r="HY594" s="26"/>
      <c r="HZ594" s="26"/>
      <c r="IA594" s="26"/>
      <c r="IB594" s="26"/>
      <c r="IC594" s="26"/>
      <c r="ID594" s="26"/>
      <c r="IE594" s="26"/>
      <c r="IF594" s="26"/>
      <c r="IG594" s="26"/>
      <c r="IH594" s="26"/>
      <c r="II594" s="26"/>
      <c r="IJ594" s="26"/>
      <c r="IK594" s="26"/>
      <c r="IL594" s="26"/>
      <c r="IM594" s="26"/>
      <c r="IN594" s="26"/>
      <c r="IO594" s="26"/>
      <c r="IP594" s="26"/>
      <c r="IQ594" s="26"/>
      <c r="IR594" s="26"/>
      <c r="IS594" s="26"/>
      <c r="IT594" s="26"/>
      <c r="IU594" s="26"/>
      <c r="IV594" s="26"/>
    </row>
    <row r="595" spans="1:256" s="29" customFormat="1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  <c r="FJ595" s="26"/>
      <c r="FK595" s="26"/>
      <c r="FL595" s="26"/>
      <c r="FM595" s="26"/>
      <c r="FN595" s="26"/>
      <c r="FO595" s="26"/>
      <c r="FP595" s="26"/>
      <c r="FQ595" s="26"/>
      <c r="FR595" s="26"/>
      <c r="FS595" s="26"/>
      <c r="FT595" s="26"/>
      <c r="FU595" s="26"/>
      <c r="FV595" s="26"/>
      <c r="FW595" s="26"/>
      <c r="FX595" s="26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26"/>
      <c r="GM595" s="26"/>
      <c r="GN595" s="26"/>
      <c r="GO595" s="26"/>
      <c r="GP595" s="26"/>
      <c r="GQ595" s="26"/>
      <c r="GR595" s="26"/>
      <c r="GS595" s="26"/>
      <c r="GT595" s="26"/>
      <c r="GU595" s="26"/>
      <c r="GV595" s="26"/>
      <c r="GW595" s="26"/>
      <c r="GX595" s="26"/>
      <c r="GY595" s="26"/>
      <c r="GZ595" s="26"/>
      <c r="HA595" s="26"/>
      <c r="HB595" s="26"/>
      <c r="HC595" s="26"/>
      <c r="HD595" s="26"/>
      <c r="HE595" s="26"/>
      <c r="HF595" s="26"/>
      <c r="HG595" s="26"/>
      <c r="HH595" s="26"/>
      <c r="HI595" s="26"/>
      <c r="HJ595" s="26"/>
      <c r="HK595" s="26"/>
      <c r="HL595" s="26"/>
      <c r="HM595" s="26"/>
      <c r="HN595" s="26"/>
      <c r="HO595" s="26"/>
      <c r="HP595" s="26"/>
      <c r="HQ595" s="26"/>
      <c r="HR595" s="26"/>
      <c r="HS595" s="26"/>
      <c r="HT595" s="26"/>
      <c r="HU595" s="26"/>
      <c r="HV595" s="26"/>
      <c r="HW595" s="26"/>
      <c r="HX595" s="26"/>
      <c r="HY595" s="26"/>
      <c r="HZ595" s="26"/>
      <c r="IA595" s="26"/>
      <c r="IB595" s="26"/>
      <c r="IC595" s="26"/>
      <c r="ID595" s="26"/>
      <c r="IE595" s="26"/>
      <c r="IF595" s="26"/>
      <c r="IG595" s="26"/>
      <c r="IH595" s="26"/>
      <c r="II595" s="26"/>
      <c r="IJ595" s="26"/>
      <c r="IK595" s="26"/>
      <c r="IL595" s="26"/>
      <c r="IM595" s="26"/>
      <c r="IN595" s="26"/>
      <c r="IO595" s="26"/>
      <c r="IP595" s="26"/>
      <c r="IQ595" s="26"/>
      <c r="IR595" s="26"/>
      <c r="IS595" s="26"/>
      <c r="IT595" s="26"/>
      <c r="IU595" s="26"/>
      <c r="IV595" s="26"/>
    </row>
    <row r="596" spans="1:256" s="29" customFormat="1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  <c r="FJ596" s="26"/>
      <c r="FK596" s="26"/>
      <c r="FL596" s="26"/>
      <c r="FM596" s="26"/>
      <c r="FN596" s="26"/>
      <c r="FO596" s="26"/>
      <c r="FP596" s="26"/>
      <c r="FQ596" s="26"/>
      <c r="FR596" s="26"/>
      <c r="FS596" s="26"/>
      <c r="FT596" s="26"/>
      <c r="FU596" s="26"/>
      <c r="FV596" s="26"/>
      <c r="FW596" s="26"/>
      <c r="FX596" s="26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26"/>
      <c r="GM596" s="26"/>
      <c r="GN596" s="26"/>
      <c r="GO596" s="26"/>
      <c r="GP596" s="26"/>
      <c r="GQ596" s="26"/>
      <c r="GR596" s="26"/>
      <c r="GS596" s="26"/>
      <c r="GT596" s="26"/>
      <c r="GU596" s="26"/>
      <c r="GV596" s="26"/>
      <c r="GW596" s="26"/>
      <c r="GX596" s="26"/>
      <c r="GY596" s="26"/>
      <c r="GZ596" s="26"/>
      <c r="HA596" s="26"/>
      <c r="HB596" s="26"/>
      <c r="HC596" s="26"/>
      <c r="HD596" s="26"/>
      <c r="HE596" s="26"/>
      <c r="HF596" s="26"/>
      <c r="HG596" s="26"/>
      <c r="HH596" s="26"/>
      <c r="HI596" s="26"/>
      <c r="HJ596" s="26"/>
      <c r="HK596" s="26"/>
      <c r="HL596" s="26"/>
      <c r="HM596" s="26"/>
      <c r="HN596" s="26"/>
      <c r="HO596" s="26"/>
      <c r="HP596" s="26"/>
      <c r="HQ596" s="26"/>
      <c r="HR596" s="26"/>
      <c r="HS596" s="26"/>
      <c r="HT596" s="26"/>
      <c r="HU596" s="26"/>
      <c r="HV596" s="26"/>
      <c r="HW596" s="26"/>
      <c r="HX596" s="26"/>
      <c r="HY596" s="26"/>
      <c r="HZ596" s="26"/>
      <c r="IA596" s="26"/>
      <c r="IB596" s="26"/>
      <c r="IC596" s="26"/>
      <c r="ID596" s="26"/>
      <c r="IE596" s="26"/>
      <c r="IF596" s="26"/>
      <c r="IG596" s="26"/>
      <c r="IH596" s="26"/>
      <c r="II596" s="26"/>
      <c r="IJ596" s="26"/>
      <c r="IK596" s="26"/>
      <c r="IL596" s="26"/>
      <c r="IM596" s="26"/>
      <c r="IN596" s="26"/>
      <c r="IO596" s="26"/>
      <c r="IP596" s="26"/>
      <c r="IQ596" s="26"/>
      <c r="IR596" s="26"/>
      <c r="IS596" s="26"/>
      <c r="IT596" s="26"/>
      <c r="IU596" s="26"/>
      <c r="IV596" s="26"/>
    </row>
    <row r="597" spans="1:256" s="29" customFormat="1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  <c r="FJ597" s="26"/>
      <c r="FK597" s="26"/>
      <c r="FL597" s="26"/>
      <c r="FM597" s="26"/>
      <c r="FN597" s="26"/>
      <c r="FO597" s="26"/>
      <c r="FP597" s="26"/>
      <c r="FQ597" s="26"/>
      <c r="FR597" s="26"/>
      <c r="FS597" s="26"/>
      <c r="FT597" s="26"/>
      <c r="FU597" s="26"/>
      <c r="FV597" s="26"/>
      <c r="FW597" s="26"/>
      <c r="FX597" s="26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26"/>
      <c r="GM597" s="26"/>
      <c r="GN597" s="26"/>
      <c r="GO597" s="26"/>
      <c r="GP597" s="26"/>
      <c r="GQ597" s="26"/>
      <c r="GR597" s="26"/>
      <c r="GS597" s="26"/>
      <c r="GT597" s="26"/>
      <c r="GU597" s="26"/>
      <c r="GV597" s="26"/>
      <c r="GW597" s="26"/>
      <c r="GX597" s="26"/>
      <c r="GY597" s="26"/>
      <c r="GZ597" s="26"/>
      <c r="HA597" s="26"/>
      <c r="HB597" s="26"/>
      <c r="HC597" s="26"/>
      <c r="HD597" s="26"/>
      <c r="HE597" s="26"/>
      <c r="HF597" s="26"/>
      <c r="HG597" s="26"/>
      <c r="HH597" s="26"/>
      <c r="HI597" s="26"/>
      <c r="HJ597" s="26"/>
      <c r="HK597" s="26"/>
      <c r="HL597" s="26"/>
      <c r="HM597" s="26"/>
      <c r="HN597" s="26"/>
      <c r="HO597" s="26"/>
      <c r="HP597" s="26"/>
      <c r="HQ597" s="26"/>
      <c r="HR597" s="26"/>
      <c r="HS597" s="26"/>
      <c r="HT597" s="26"/>
      <c r="HU597" s="26"/>
      <c r="HV597" s="26"/>
      <c r="HW597" s="26"/>
      <c r="HX597" s="26"/>
      <c r="HY597" s="26"/>
      <c r="HZ597" s="26"/>
      <c r="IA597" s="26"/>
      <c r="IB597" s="26"/>
      <c r="IC597" s="26"/>
      <c r="ID597" s="26"/>
      <c r="IE597" s="26"/>
      <c r="IF597" s="26"/>
      <c r="IG597" s="26"/>
      <c r="IH597" s="26"/>
      <c r="II597" s="26"/>
      <c r="IJ597" s="26"/>
      <c r="IK597" s="26"/>
      <c r="IL597" s="26"/>
      <c r="IM597" s="26"/>
      <c r="IN597" s="26"/>
      <c r="IO597" s="26"/>
      <c r="IP597" s="26"/>
      <c r="IQ597" s="26"/>
      <c r="IR597" s="26"/>
      <c r="IS597" s="26"/>
      <c r="IT597" s="26"/>
      <c r="IU597" s="26"/>
      <c r="IV597" s="26"/>
    </row>
    <row r="598" spans="1:256" s="29" customFormat="1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26"/>
      <c r="FL598" s="26"/>
      <c r="FM598" s="26"/>
      <c r="FN598" s="26"/>
      <c r="FO598" s="26"/>
      <c r="FP598" s="26"/>
      <c r="FQ598" s="26"/>
      <c r="FR598" s="26"/>
      <c r="FS598" s="26"/>
      <c r="FT598" s="26"/>
      <c r="FU598" s="26"/>
      <c r="FV598" s="26"/>
      <c r="FW598" s="26"/>
      <c r="FX598" s="26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2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26"/>
      <c r="HH598" s="26"/>
      <c r="HI598" s="26"/>
      <c r="HJ598" s="26"/>
      <c r="HK598" s="26"/>
      <c r="HL598" s="26"/>
      <c r="HM598" s="26"/>
      <c r="HN598" s="26"/>
      <c r="HO598" s="26"/>
      <c r="HP598" s="26"/>
      <c r="HQ598" s="26"/>
      <c r="HR598" s="26"/>
      <c r="HS598" s="26"/>
      <c r="HT598" s="26"/>
      <c r="HU598" s="26"/>
      <c r="HV598" s="26"/>
      <c r="HW598" s="26"/>
      <c r="HX598" s="26"/>
      <c r="HY598" s="26"/>
      <c r="HZ598" s="26"/>
      <c r="IA598" s="26"/>
      <c r="IB598" s="26"/>
      <c r="IC598" s="26"/>
      <c r="ID598" s="26"/>
      <c r="IE598" s="26"/>
      <c r="IF598" s="26"/>
      <c r="IG598" s="26"/>
      <c r="IH598" s="26"/>
      <c r="II598" s="26"/>
      <c r="IJ598" s="26"/>
      <c r="IK598" s="26"/>
      <c r="IL598" s="26"/>
      <c r="IM598" s="26"/>
      <c r="IN598" s="26"/>
      <c r="IO598" s="26"/>
      <c r="IP598" s="26"/>
      <c r="IQ598" s="26"/>
      <c r="IR598" s="26"/>
      <c r="IS598" s="26"/>
      <c r="IT598" s="26"/>
      <c r="IU598" s="26"/>
      <c r="IV598" s="26"/>
    </row>
    <row r="599" spans="1:256" s="29" customFormat="1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  <c r="IT599" s="26"/>
      <c r="IU599" s="26"/>
      <c r="IV599" s="26"/>
    </row>
    <row r="600" spans="1:256" s="29" customFormat="1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  <c r="IT600" s="26"/>
      <c r="IU600" s="26"/>
      <c r="IV600" s="26"/>
    </row>
    <row r="601" spans="1:256" s="29" customFormat="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26"/>
      <c r="FL601" s="26"/>
      <c r="FM601" s="26"/>
      <c r="FN601" s="26"/>
      <c r="FO601" s="26"/>
      <c r="FP601" s="26"/>
      <c r="FQ601" s="26"/>
      <c r="FR601" s="26"/>
      <c r="FS601" s="26"/>
      <c r="FT601" s="26"/>
      <c r="FU601" s="26"/>
      <c r="FV601" s="26"/>
      <c r="FW601" s="26"/>
      <c r="FX601" s="26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26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26"/>
      <c r="HW601" s="26"/>
      <c r="HX601" s="26"/>
      <c r="HY601" s="26"/>
      <c r="HZ601" s="26"/>
      <c r="IA601" s="26"/>
      <c r="IB601" s="26"/>
      <c r="IC601" s="26"/>
      <c r="ID601" s="26"/>
      <c r="IE601" s="26"/>
      <c r="IF601" s="26"/>
      <c r="IG601" s="26"/>
      <c r="IH601" s="26"/>
      <c r="II601" s="26"/>
      <c r="IJ601" s="26"/>
      <c r="IK601" s="26"/>
      <c r="IL601" s="26"/>
      <c r="IM601" s="26"/>
      <c r="IN601" s="26"/>
      <c r="IO601" s="26"/>
      <c r="IP601" s="26"/>
      <c r="IQ601" s="26"/>
      <c r="IR601" s="26"/>
      <c r="IS601" s="26"/>
      <c r="IT601" s="26"/>
      <c r="IU601" s="26"/>
      <c r="IV601" s="26"/>
    </row>
    <row r="602" spans="1:256" s="29" customFormat="1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  <c r="FJ602" s="26"/>
      <c r="FK602" s="26"/>
      <c r="FL602" s="26"/>
      <c r="FM602" s="26"/>
      <c r="FN602" s="26"/>
      <c r="FO602" s="26"/>
      <c r="FP602" s="26"/>
      <c r="FQ602" s="26"/>
      <c r="FR602" s="26"/>
      <c r="FS602" s="26"/>
      <c r="FT602" s="26"/>
      <c r="FU602" s="26"/>
      <c r="FV602" s="26"/>
      <c r="FW602" s="26"/>
      <c r="FX602" s="26"/>
      <c r="FY602" s="26"/>
      <c r="FZ602" s="26"/>
      <c r="GA602" s="26"/>
      <c r="GB602" s="26"/>
      <c r="GC602" s="26"/>
      <c r="GD602" s="26"/>
      <c r="GE602" s="26"/>
      <c r="GF602" s="26"/>
      <c r="GG602" s="26"/>
      <c r="GH602" s="26"/>
      <c r="GI602" s="26"/>
      <c r="GJ602" s="26"/>
      <c r="GK602" s="26"/>
      <c r="GL602" s="26"/>
      <c r="GM602" s="26"/>
      <c r="GN602" s="26"/>
      <c r="GO602" s="26"/>
      <c r="GP602" s="26"/>
      <c r="GQ602" s="26"/>
      <c r="GR602" s="26"/>
      <c r="GS602" s="26"/>
      <c r="GT602" s="26"/>
      <c r="GU602" s="26"/>
      <c r="GV602" s="26"/>
      <c r="GW602" s="26"/>
      <c r="GX602" s="26"/>
      <c r="GY602" s="26"/>
      <c r="GZ602" s="26"/>
      <c r="HA602" s="26"/>
      <c r="HB602" s="26"/>
      <c r="HC602" s="26"/>
      <c r="HD602" s="26"/>
      <c r="HE602" s="26"/>
      <c r="HF602" s="26"/>
      <c r="HG602" s="26"/>
      <c r="HH602" s="26"/>
      <c r="HI602" s="26"/>
      <c r="HJ602" s="26"/>
      <c r="HK602" s="26"/>
      <c r="HL602" s="26"/>
      <c r="HM602" s="26"/>
      <c r="HN602" s="26"/>
      <c r="HO602" s="26"/>
      <c r="HP602" s="26"/>
      <c r="HQ602" s="26"/>
      <c r="HR602" s="26"/>
      <c r="HS602" s="26"/>
      <c r="HT602" s="26"/>
      <c r="HU602" s="26"/>
      <c r="HV602" s="26"/>
      <c r="HW602" s="26"/>
      <c r="HX602" s="26"/>
      <c r="HY602" s="26"/>
      <c r="HZ602" s="26"/>
      <c r="IA602" s="26"/>
      <c r="IB602" s="26"/>
      <c r="IC602" s="26"/>
      <c r="ID602" s="26"/>
      <c r="IE602" s="26"/>
      <c r="IF602" s="26"/>
      <c r="IG602" s="26"/>
      <c r="IH602" s="26"/>
      <c r="II602" s="26"/>
      <c r="IJ602" s="26"/>
      <c r="IK602" s="26"/>
      <c r="IL602" s="26"/>
      <c r="IM602" s="26"/>
      <c r="IN602" s="26"/>
      <c r="IO602" s="26"/>
      <c r="IP602" s="26"/>
      <c r="IQ602" s="26"/>
      <c r="IR602" s="26"/>
      <c r="IS602" s="26"/>
      <c r="IT602" s="26"/>
      <c r="IU602" s="26"/>
      <c r="IV602" s="26"/>
    </row>
    <row r="603" spans="1:256" s="29" customFormat="1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  <c r="FJ603" s="26"/>
      <c r="FK603" s="26"/>
      <c r="FL603" s="26"/>
      <c r="FM603" s="26"/>
      <c r="FN603" s="26"/>
      <c r="FO603" s="26"/>
      <c r="FP603" s="26"/>
      <c r="FQ603" s="26"/>
      <c r="FR603" s="26"/>
      <c r="FS603" s="26"/>
      <c r="FT603" s="26"/>
      <c r="FU603" s="26"/>
      <c r="FV603" s="26"/>
      <c r="FW603" s="26"/>
      <c r="FX603" s="26"/>
      <c r="FY603" s="26"/>
      <c r="FZ603" s="26"/>
      <c r="GA603" s="26"/>
      <c r="GB603" s="26"/>
      <c r="GC603" s="26"/>
      <c r="GD603" s="26"/>
      <c r="GE603" s="26"/>
      <c r="GF603" s="26"/>
      <c r="GG603" s="26"/>
      <c r="GH603" s="26"/>
      <c r="GI603" s="26"/>
      <c r="GJ603" s="26"/>
      <c r="GK603" s="26"/>
      <c r="GL603" s="26"/>
      <c r="GM603" s="26"/>
      <c r="GN603" s="26"/>
      <c r="GO603" s="26"/>
      <c r="GP603" s="26"/>
      <c r="GQ603" s="26"/>
      <c r="GR603" s="26"/>
      <c r="GS603" s="26"/>
      <c r="GT603" s="26"/>
      <c r="GU603" s="26"/>
      <c r="GV603" s="26"/>
      <c r="GW603" s="26"/>
      <c r="GX603" s="26"/>
      <c r="GY603" s="26"/>
      <c r="GZ603" s="26"/>
      <c r="HA603" s="26"/>
      <c r="HB603" s="26"/>
      <c r="HC603" s="26"/>
      <c r="HD603" s="26"/>
      <c r="HE603" s="26"/>
      <c r="HF603" s="26"/>
      <c r="HG603" s="26"/>
      <c r="HH603" s="26"/>
      <c r="HI603" s="26"/>
      <c r="HJ603" s="26"/>
      <c r="HK603" s="26"/>
      <c r="HL603" s="26"/>
      <c r="HM603" s="26"/>
      <c r="HN603" s="26"/>
      <c r="HO603" s="26"/>
      <c r="HP603" s="26"/>
      <c r="HQ603" s="26"/>
      <c r="HR603" s="26"/>
      <c r="HS603" s="26"/>
      <c r="HT603" s="26"/>
      <c r="HU603" s="26"/>
      <c r="HV603" s="26"/>
      <c r="HW603" s="26"/>
      <c r="HX603" s="26"/>
      <c r="HY603" s="26"/>
      <c r="HZ603" s="26"/>
      <c r="IA603" s="26"/>
      <c r="IB603" s="26"/>
      <c r="IC603" s="26"/>
      <c r="ID603" s="26"/>
      <c r="IE603" s="26"/>
      <c r="IF603" s="26"/>
      <c r="IG603" s="26"/>
      <c r="IH603" s="26"/>
      <c r="II603" s="26"/>
      <c r="IJ603" s="26"/>
      <c r="IK603" s="26"/>
      <c r="IL603" s="26"/>
      <c r="IM603" s="26"/>
      <c r="IN603" s="26"/>
      <c r="IO603" s="26"/>
      <c r="IP603" s="26"/>
      <c r="IQ603" s="26"/>
      <c r="IR603" s="26"/>
      <c r="IS603" s="26"/>
      <c r="IT603" s="26"/>
      <c r="IU603" s="26"/>
      <c r="IV603" s="26"/>
    </row>
    <row r="604" spans="1:256" s="29" customFormat="1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  <c r="FJ604" s="26"/>
      <c r="FK604" s="26"/>
      <c r="FL604" s="26"/>
      <c r="FM604" s="26"/>
      <c r="FN604" s="26"/>
      <c r="FO604" s="26"/>
      <c r="FP604" s="26"/>
      <c r="FQ604" s="26"/>
      <c r="FR604" s="26"/>
      <c r="FS604" s="26"/>
      <c r="FT604" s="26"/>
      <c r="FU604" s="26"/>
      <c r="FV604" s="26"/>
      <c r="FW604" s="26"/>
      <c r="FX604" s="26"/>
      <c r="FY604" s="26"/>
      <c r="FZ604" s="26"/>
      <c r="GA604" s="26"/>
      <c r="GB604" s="26"/>
      <c r="GC604" s="26"/>
      <c r="GD604" s="26"/>
      <c r="GE604" s="26"/>
      <c r="GF604" s="26"/>
      <c r="GG604" s="26"/>
      <c r="GH604" s="26"/>
      <c r="GI604" s="26"/>
      <c r="GJ604" s="26"/>
      <c r="GK604" s="26"/>
      <c r="GL604" s="26"/>
      <c r="GM604" s="26"/>
      <c r="GN604" s="26"/>
      <c r="GO604" s="26"/>
      <c r="GP604" s="26"/>
      <c r="GQ604" s="26"/>
      <c r="GR604" s="26"/>
      <c r="GS604" s="26"/>
      <c r="GT604" s="26"/>
      <c r="GU604" s="26"/>
      <c r="GV604" s="26"/>
      <c r="GW604" s="26"/>
      <c r="GX604" s="26"/>
      <c r="GY604" s="26"/>
      <c r="GZ604" s="26"/>
      <c r="HA604" s="26"/>
      <c r="HB604" s="26"/>
      <c r="HC604" s="26"/>
      <c r="HD604" s="26"/>
      <c r="HE604" s="26"/>
      <c r="HF604" s="26"/>
      <c r="HG604" s="26"/>
      <c r="HH604" s="26"/>
      <c r="HI604" s="26"/>
      <c r="HJ604" s="26"/>
      <c r="HK604" s="26"/>
      <c r="HL604" s="26"/>
      <c r="HM604" s="26"/>
      <c r="HN604" s="26"/>
      <c r="HO604" s="26"/>
      <c r="HP604" s="26"/>
      <c r="HQ604" s="26"/>
      <c r="HR604" s="26"/>
      <c r="HS604" s="26"/>
      <c r="HT604" s="26"/>
      <c r="HU604" s="26"/>
      <c r="HV604" s="26"/>
      <c r="HW604" s="26"/>
      <c r="HX604" s="26"/>
      <c r="HY604" s="26"/>
      <c r="HZ604" s="26"/>
      <c r="IA604" s="26"/>
      <c r="IB604" s="26"/>
      <c r="IC604" s="26"/>
      <c r="ID604" s="26"/>
      <c r="IE604" s="26"/>
      <c r="IF604" s="26"/>
      <c r="IG604" s="26"/>
      <c r="IH604" s="26"/>
      <c r="II604" s="26"/>
      <c r="IJ604" s="26"/>
      <c r="IK604" s="26"/>
      <c r="IL604" s="26"/>
      <c r="IM604" s="26"/>
      <c r="IN604" s="26"/>
      <c r="IO604" s="26"/>
      <c r="IP604" s="26"/>
      <c r="IQ604" s="26"/>
      <c r="IR604" s="26"/>
      <c r="IS604" s="26"/>
      <c r="IT604" s="26"/>
      <c r="IU604" s="26"/>
      <c r="IV604" s="26"/>
    </row>
    <row r="605" spans="1:256" s="29" customFormat="1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  <c r="FJ605" s="26"/>
      <c r="FK605" s="26"/>
      <c r="FL605" s="26"/>
      <c r="FM605" s="26"/>
      <c r="FN605" s="26"/>
      <c r="FO605" s="26"/>
      <c r="FP605" s="26"/>
      <c r="FQ605" s="26"/>
      <c r="FR605" s="26"/>
      <c r="FS605" s="26"/>
      <c r="FT605" s="26"/>
      <c r="FU605" s="26"/>
      <c r="FV605" s="26"/>
      <c r="FW605" s="26"/>
      <c r="FX605" s="26"/>
      <c r="FY605" s="26"/>
      <c r="FZ605" s="26"/>
      <c r="GA605" s="26"/>
      <c r="GB605" s="26"/>
      <c r="GC605" s="26"/>
      <c r="GD605" s="26"/>
      <c r="GE605" s="26"/>
      <c r="GF605" s="26"/>
      <c r="GG605" s="26"/>
      <c r="GH605" s="26"/>
      <c r="GI605" s="26"/>
      <c r="GJ605" s="26"/>
      <c r="GK605" s="26"/>
      <c r="GL605" s="26"/>
      <c r="GM605" s="26"/>
      <c r="GN605" s="26"/>
      <c r="GO605" s="26"/>
      <c r="GP605" s="26"/>
      <c r="GQ605" s="26"/>
      <c r="GR605" s="26"/>
      <c r="GS605" s="26"/>
      <c r="GT605" s="26"/>
      <c r="GU605" s="26"/>
      <c r="GV605" s="26"/>
      <c r="GW605" s="26"/>
      <c r="GX605" s="26"/>
      <c r="GY605" s="26"/>
      <c r="GZ605" s="26"/>
      <c r="HA605" s="26"/>
      <c r="HB605" s="26"/>
      <c r="HC605" s="26"/>
      <c r="HD605" s="26"/>
      <c r="HE605" s="26"/>
      <c r="HF605" s="26"/>
      <c r="HG605" s="26"/>
      <c r="HH605" s="26"/>
      <c r="HI605" s="26"/>
      <c r="HJ605" s="26"/>
      <c r="HK605" s="26"/>
      <c r="HL605" s="26"/>
      <c r="HM605" s="26"/>
      <c r="HN605" s="26"/>
      <c r="HO605" s="26"/>
      <c r="HP605" s="26"/>
      <c r="HQ605" s="26"/>
      <c r="HR605" s="26"/>
      <c r="HS605" s="26"/>
      <c r="HT605" s="26"/>
      <c r="HU605" s="26"/>
      <c r="HV605" s="26"/>
      <c r="HW605" s="26"/>
      <c r="HX605" s="26"/>
      <c r="HY605" s="26"/>
      <c r="HZ605" s="26"/>
      <c r="IA605" s="26"/>
      <c r="IB605" s="26"/>
      <c r="IC605" s="26"/>
      <c r="ID605" s="26"/>
      <c r="IE605" s="26"/>
      <c r="IF605" s="26"/>
      <c r="IG605" s="26"/>
      <c r="IH605" s="26"/>
      <c r="II605" s="26"/>
      <c r="IJ605" s="26"/>
      <c r="IK605" s="26"/>
      <c r="IL605" s="26"/>
      <c r="IM605" s="26"/>
      <c r="IN605" s="26"/>
      <c r="IO605" s="26"/>
      <c r="IP605" s="26"/>
      <c r="IQ605" s="26"/>
      <c r="IR605" s="26"/>
      <c r="IS605" s="26"/>
      <c r="IT605" s="26"/>
      <c r="IU605" s="26"/>
      <c r="IV605" s="26"/>
    </row>
    <row r="606" spans="1:256" s="29" customFormat="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  <c r="FJ606" s="26"/>
      <c r="FK606" s="26"/>
      <c r="FL606" s="26"/>
      <c r="FM606" s="26"/>
      <c r="FN606" s="26"/>
      <c r="FO606" s="26"/>
      <c r="FP606" s="26"/>
      <c r="FQ606" s="26"/>
      <c r="FR606" s="26"/>
      <c r="FS606" s="26"/>
      <c r="FT606" s="26"/>
      <c r="FU606" s="26"/>
      <c r="FV606" s="26"/>
      <c r="FW606" s="26"/>
      <c r="FX606" s="26"/>
      <c r="FY606" s="26"/>
      <c r="FZ606" s="26"/>
      <c r="GA606" s="26"/>
      <c r="GB606" s="26"/>
      <c r="GC606" s="26"/>
      <c r="GD606" s="26"/>
      <c r="GE606" s="26"/>
      <c r="GF606" s="26"/>
      <c r="GG606" s="26"/>
      <c r="GH606" s="26"/>
      <c r="GI606" s="26"/>
      <c r="GJ606" s="26"/>
      <c r="GK606" s="26"/>
      <c r="GL606" s="26"/>
      <c r="GM606" s="26"/>
      <c r="GN606" s="26"/>
      <c r="GO606" s="26"/>
      <c r="GP606" s="26"/>
      <c r="GQ606" s="26"/>
      <c r="GR606" s="26"/>
      <c r="GS606" s="26"/>
      <c r="GT606" s="26"/>
      <c r="GU606" s="26"/>
      <c r="GV606" s="26"/>
      <c r="GW606" s="26"/>
      <c r="GX606" s="26"/>
      <c r="GY606" s="26"/>
      <c r="GZ606" s="26"/>
      <c r="HA606" s="26"/>
      <c r="HB606" s="26"/>
      <c r="HC606" s="26"/>
      <c r="HD606" s="26"/>
      <c r="HE606" s="26"/>
      <c r="HF606" s="26"/>
      <c r="HG606" s="26"/>
      <c r="HH606" s="26"/>
      <c r="HI606" s="26"/>
      <c r="HJ606" s="26"/>
      <c r="HK606" s="26"/>
      <c r="HL606" s="26"/>
      <c r="HM606" s="26"/>
      <c r="HN606" s="26"/>
      <c r="HO606" s="26"/>
      <c r="HP606" s="26"/>
      <c r="HQ606" s="26"/>
      <c r="HR606" s="26"/>
      <c r="HS606" s="26"/>
      <c r="HT606" s="26"/>
      <c r="HU606" s="26"/>
      <c r="HV606" s="26"/>
      <c r="HW606" s="26"/>
      <c r="HX606" s="26"/>
      <c r="HY606" s="26"/>
      <c r="HZ606" s="26"/>
      <c r="IA606" s="26"/>
      <c r="IB606" s="26"/>
      <c r="IC606" s="26"/>
      <c r="ID606" s="26"/>
      <c r="IE606" s="26"/>
      <c r="IF606" s="26"/>
      <c r="IG606" s="26"/>
      <c r="IH606" s="26"/>
      <c r="II606" s="26"/>
      <c r="IJ606" s="26"/>
      <c r="IK606" s="26"/>
      <c r="IL606" s="26"/>
      <c r="IM606" s="26"/>
      <c r="IN606" s="26"/>
      <c r="IO606" s="26"/>
      <c r="IP606" s="26"/>
      <c r="IQ606" s="26"/>
      <c r="IR606" s="26"/>
      <c r="IS606" s="26"/>
      <c r="IT606" s="26"/>
      <c r="IU606" s="26"/>
      <c r="IV606" s="26"/>
    </row>
    <row r="607" spans="1:256" s="29" customFormat="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  <c r="FJ607" s="26"/>
      <c r="FK607" s="26"/>
      <c r="FL607" s="26"/>
      <c r="FM607" s="26"/>
      <c r="FN607" s="26"/>
      <c r="FO607" s="26"/>
      <c r="FP607" s="26"/>
      <c r="FQ607" s="26"/>
      <c r="FR607" s="26"/>
      <c r="FS607" s="26"/>
      <c r="FT607" s="26"/>
      <c r="FU607" s="26"/>
      <c r="FV607" s="26"/>
      <c r="FW607" s="26"/>
      <c r="FX607" s="26"/>
      <c r="FY607" s="26"/>
      <c r="FZ607" s="26"/>
      <c r="GA607" s="26"/>
      <c r="GB607" s="26"/>
      <c r="GC607" s="26"/>
      <c r="GD607" s="26"/>
      <c r="GE607" s="26"/>
      <c r="GF607" s="26"/>
      <c r="GG607" s="26"/>
      <c r="GH607" s="26"/>
      <c r="GI607" s="26"/>
      <c r="GJ607" s="26"/>
      <c r="GK607" s="26"/>
      <c r="GL607" s="26"/>
      <c r="GM607" s="26"/>
      <c r="GN607" s="26"/>
      <c r="GO607" s="26"/>
      <c r="GP607" s="26"/>
      <c r="GQ607" s="26"/>
      <c r="GR607" s="26"/>
      <c r="GS607" s="26"/>
      <c r="GT607" s="26"/>
      <c r="GU607" s="26"/>
      <c r="GV607" s="26"/>
      <c r="GW607" s="26"/>
      <c r="GX607" s="26"/>
      <c r="GY607" s="26"/>
      <c r="GZ607" s="26"/>
      <c r="HA607" s="26"/>
      <c r="HB607" s="26"/>
      <c r="HC607" s="26"/>
      <c r="HD607" s="26"/>
      <c r="HE607" s="26"/>
      <c r="HF607" s="26"/>
      <c r="HG607" s="26"/>
      <c r="HH607" s="26"/>
      <c r="HI607" s="26"/>
      <c r="HJ607" s="26"/>
      <c r="HK607" s="26"/>
      <c r="HL607" s="26"/>
      <c r="HM607" s="26"/>
      <c r="HN607" s="26"/>
      <c r="HO607" s="26"/>
      <c r="HP607" s="26"/>
      <c r="HQ607" s="26"/>
      <c r="HR607" s="26"/>
      <c r="HS607" s="26"/>
      <c r="HT607" s="26"/>
      <c r="HU607" s="26"/>
      <c r="HV607" s="26"/>
      <c r="HW607" s="26"/>
      <c r="HX607" s="26"/>
      <c r="HY607" s="26"/>
      <c r="HZ607" s="26"/>
      <c r="IA607" s="26"/>
      <c r="IB607" s="26"/>
      <c r="IC607" s="26"/>
      <c r="ID607" s="26"/>
      <c r="IE607" s="26"/>
      <c r="IF607" s="26"/>
      <c r="IG607" s="26"/>
      <c r="IH607" s="26"/>
      <c r="II607" s="26"/>
      <c r="IJ607" s="26"/>
      <c r="IK607" s="26"/>
      <c r="IL607" s="26"/>
      <c r="IM607" s="26"/>
      <c r="IN607" s="26"/>
      <c r="IO607" s="26"/>
      <c r="IP607" s="26"/>
      <c r="IQ607" s="26"/>
      <c r="IR607" s="26"/>
      <c r="IS607" s="26"/>
      <c r="IT607" s="26"/>
      <c r="IU607" s="26"/>
      <c r="IV607" s="26"/>
    </row>
    <row r="608" spans="1:256" s="29" customFormat="1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  <c r="FJ608" s="26"/>
      <c r="FK608" s="26"/>
      <c r="FL608" s="26"/>
      <c r="FM608" s="26"/>
      <c r="FN608" s="26"/>
      <c r="FO608" s="26"/>
      <c r="FP608" s="26"/>
      <c r="FQ608" s="26"/>
      <c r="FR608" s="26"/>
      <c r="FS608" s="26"/>
      <c r="FT608" s="26"/>
      <c r="FU608" s="26"/>
      <c r="FV608" s="26"/>
      <c r="FW608" s="26"/>
      <c r="FX608" s="26"/>
      <c r="FY608" s="26"/>
      <c r="FZ608" s="26"/>
      <c r="GA608" s="26"/>
      <c r="GB608" s="26"/>
      <c r="GC608" s="26"/>
      <c r="GD608" s="26"/>
      <c r="GE608" s="26"/>
      <c r="GF608" s="26"/>
      <c r="GG608" s="26"/>
      <c r="GH608" s="26"/>
      <c r="GI608" s="26"/>
      <c r="GJ608" s="26"/>
      <c r="GK608" s="26"/>
      <c r="GL608" s="26"/>
      <c r="GM608" s="26"/>
      <c r="GN608" s="26"/>
      <c r="GO608" s="26"/>
      <c r="GP608" s="26"/>
      <c r="GQ608" s="26"/>
      <c r="GR608" s="26"/>
      <c r="GS608" s="26"/>
      <c r="GT608" s="26"/>
      <c r="GU608" s="26"/>
      <c r="GV608" s="26"/>
      <c r="GW608" s="26"/>
      <c r="GX608" s="26"/>
      <c r="GY608" s="26"/>
      <c r="GZ608" s="26"/>
      <c r="HA608" s="26"/>
      <c r="HB608" s="26"/>
      <c r="HC608" s="26"/>
      <c r="HD608" s="26"/>
      <c r="HE608" s="26"/>
      <c r="HF608" s="26"/>
      <c r="HG608" s="26"/>
      <c r="HH608" s="26"/>
      <c r="HI608" s="26"/>
      <c r="HJ608" s="26"/>
      <c r="HK608" s="26"/>
      <c r="HL608" s="26"/>
      <c r="HM608" s="26"/>
      <c r="HN608" s="26"/>
      <c r="HO608" s="26"/>
      <c r="HP608" s="26"/>
      <c r="HQ608" s="26"/>
      <c r="HR608" s="26"/>
      <c r="HS608" s="26"/>
      <c r="HT608" s="26"/>
      <c r="HU608" s="26"/>
      <c r="HV608" s="26"/>
      <c r="HW608" s="26"/>
      <c r="HX608" s="26"/>
      <c r="HY608" s="26"/>
      <c r="HZ608" s="26"/>
      <c r="IA608" s="26"/>
      <c r="IB608" s="26"/>
      <c r="IC608" s="26"/>
      <c r="ID608" s="26"/>
      <c r="IE608" s="26"/>
      <c r="IF608" s="26"/>
      <c r="IG608" s="26"/>
      <c r="IH608" s="26"/>
      <c r="II608" s="26"/>
      <c r="IJ608" s="26"/>
      <c r="IK608" s="26"/>
      <c r="IL608" s="26"/>
      <c r="IM608" s="26"/>
      <c r="IN608" s="26"/>
      <c r="IO608" s="26"/>
      <c r="IP608" s="26"/>
      <c r="IQ608" s="26"/>
      <c r="IR608" s="26"/>
      <c r="IS608" s="26"/>
      <c r="IT608" s="26"/>
      <c r="IU608" s="26"/>
      <c r="IV608" s="26"/>
    </row>
  </sheetData>
  <sheetProtection/>
  <mergeCells count="1">
    <mergeCell ref="A5:O5"/>
  </mergeCells>
  <conditionalFormatting sqref="A13:O584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4" r:id="rId1"/>
  <rowBreaks count="4" manualBreakCount="4">
    <brk id="91" max="14" man="1"/>
    <brk id="299" max="14" man="1"/>
    <brk id="336" max="14" man="1"/>
    <brk id="376" max="14" man="1"/>
  </rowBreaks>
  <ignoredErrors>
    <ignoredError sqref="F1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eparfait</cp:lastModifiedBy>
  <cp:lastPrinted>2008-08-04T15:39:39Z</cp:lastPrinted>
  <dcterms:created xsi:type="dcterms:W3CDTF">2002-09-19T17:08:28Z</dcterms:created>
  <dcterms:modified xsi:type="dcterms:W3CDTF">2008-10-14T16:34:56Z</dcterms:modified>
  <cp:category/>
  <cp:version/>
  <cp:contentType/>
  <cp:contentStatus/>
</cp:coreProperties>
</file>