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" sheetId="2" r:id="rId2"/>
  </sheets>
  <definedNames>
    <definedName name="_xlnm.Print_Area" localSheetId="0">'Balance Sheet'!$A$1:$D$42</definedName>
    <definedName name="_xlnm.Print_Area" localSheetId="1">'Operating'!$A$1:$S$29</definedName>
  </definedNames>
  <calcPr fullCalcOnLoad="1"/>
</workbook>
</file>

<file path=xl/sharedStrings.xml><?xml version="1.0" encoding="utf-8"?>
<sst xmlns="http://schemas.openxmlformats.org/spreadsheetml/2006/main" count="64" uniqueCount="59">
  <si>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</si>
  <si>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</si>
  <si>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</si>
  <si>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</si>
  <si>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</si>
  <si>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</si>
  <si>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</si>
  <si>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</si>
  <si>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</si>
  <si>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</si>
  <si>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</si>
  <si>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</si>
  <si>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</si>
  <si>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</si>
  <si>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</si>
  <si>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</si>
  <si>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</si>
  <si>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</si>
  <si>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Total</t>
  </si>
  <si>
    <t xml:space="preserve">    Deferred revenue</t>
  </si>
  <si>
    <t>Sales &amp;</t>
  </si>
  <si>
    <t>Services</t>
  </si>
  <si>
    <t>Fee</t>
  </si>
  <si>
    <t>Allocations</t>
  </si>
  <si>
    <t>Wages</t>
  </si>
  <si>
    <t>Related</t>
  </si>
  <si>
    <t>Benefits</t>
  </si>
  <si>
    <t>Supplies &amp;</t>
  </si>
  <si>
    <t>Expenses</t>
  </si>
  <si>
    <t>Utilities &amp;</t>
  </si>
  <si>
    <t>Prin. &amp; Int.</t>
  </si>
  <si>
    <t>Depreciation</t>
  </si>
  <si>
    <t>Revenues</t>
  </si>
  <si>
    <t>over</t>
  </si>
  <si>
    <t>Expenditures</t>
  </si>
  <si>
    <t>Management Services:</t>
  </si>
  <si>
    <t xml:space="preserve">    Debt service</t>
  </si>
  <si>
    <t xml:space="preserve">    Food service contract</t>
  </si>
  <si>
    <t xml:space="preserve">    Union renovation fees</t>
  </si>
  <si>
    <t xml:space="preserve">        Total management services</t>
  </si>
  <si>
    <t xml:space="preserve">    Interest on investments</t>
  </si>
  <si>
    <t xml:space="preserve">            Total equipment renewals and replacements</t>
  </si>
  <si>
    <t xml:space="preserve">    Administration &amp; building services</t>
  </si>
  <si>
    <t xml:space="preserve">    Auxiliary administration fee</t>
  </si>
  <si>
    <t>LSU STUDENT UNION</t>
  </si>
  <si>
    <t>ANALYSIS OF REVENUES AND EXPENDITURES</t>
  </si>
  <si>
    <t xml:space="preserve">        Equipment purchased</t>
  </si>
  <si>
    <t xml:space="preserve">    Communications and marketing</t>
  </si>
  <si>
    <t xml:space="preserve">        Total</t>
  </si>
  <si>
    <t>Information center</t>
  </si>
  <si>
    <t>Leisure arts</t>
  </si>
  <si>
    <t>Theatre &amp; box office</t>
  </si>
  <si>
    <t>Programs - campus departments</t>
  </si>
  <si>
    <t xml:space="preserve">    Performing arts</t>
  </si>
  <si>
    <t xml:space="preserve">    Promotions </t>
  </si>
  <si>
    <t xml:space="preserve">    Deposits held for others</t>
  </si>
  <si>
    <t>Salaries &amp;</t>
  </si>
  <si>
    <t>FOR THE YEAR ENDED JUNE 30, 2018</t>
  </si>
  <si>
    <t>AS OF JUNE 30,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</si>
</sst>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61D7C"/>
      <name val="Calibri"/>
      <family val="2"/>
    </font>
    <font>
      <b/>
      <sz val="12"/>
      <color rgb="FF461D7C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3" fontId="40" fillId="0" borderId="0" xfId="42" applyFont="1" applyAlignment="1">
      <alignment/>
    </xf>
    <xf numFmtId="43" fontId="40" fillId="0" borderId="0" xfId="0" applyNumberFormat="1" applyFont="1" applyAlignment="1">
      <alignment/>
    </xf>
    <xf numFmtId="37" fontId="21" fillId="0" borderId="0" xfId="60" applyFont="1" applyAlignment="1" applyProtection="1">
      <alignment vertical="center"/>
      <protection/>
    </xf>
    <xf numFmtId="37" fontId="21" fillId="0" borderId="0" xfId="60" applyFont="1" applyBorder="1" applyAlignment="1" applyProtection="1">
      <alignment horizontal="right" vertical="center"/>
      <protection/>
    </xf>
    <xf numFmtId="37" fontId="21" fillId="0" borderId="0" xfId="60" applyFont="1" applyAlignment="1" applyProtection="1">
      <alignment horizontal="right" vertical="center"/>
      <protection/>
    </xf>
    <xf numFmtId="37" fontId="22" fillId="0" borderId="0" xfId="59" applyFont="1" applyFill="1" applyAlignment="1" applyProtection="1">
      <alignment vertical="center"/>
      <protection/>
    </xf>
    <xf numFmtId="37" fontId="22" fillId="0" borderId="0" xfId="59" applyFont="1" applyFill="1" applyBorder="1" applyAlignment="1" applyProtection="1">
      <alignment vertical="center"/>
      <protection/>
    </xf>
    <xf numFmtId="164" fontId="22" fillId="0" borderId="0" xfId="48" applyNumberFormat="1" applyFont="1" applyFill="1" applyBorder="1" applyAlignment="1" applyProtection="1">
      <alignment vertical="center"/>
      <protection/>
    </xf>
    <xf numFmtId="164" fontId="22" fillId="0" borderId="0" xfId="48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Alignment="1" applyProtection="1">
      <alignment vertical="center"/>
      <protection/>
    </xf>
    <xf numFmtId="165" fontId="22" fillId="0" borderId="0" xfId="44" applyNumberFormat="1" applyFont="1" applyFill="1" applyBorder="1" applyAlignment="1" applyProtection="1">
      <alignment vertical="center"/>
      <protection/>
    </xf>
    <xf numFmtId="165" fontId="22" fillId="0" borderId="10" xfId="44" applyNumberFormat="1" applyFont="1" applyFill="1" applyBorder="1" applyAlignment="1" applyProtection="1">
      <alignment vertical="center"/>
      <protection/>
    </xf>
    <xf numFmtId="165" fontId="22" fillId="0" borderId="0" xfId="44" applyNumberFormat="1" applyFont="1" applyFill="1" applyAlignment="1" applyProtection="1">
      <alignment vertical="center"/>
      <protection/>
    </xf>
    <xf numFmtId="164" fontId="22" fillId="0" borderId="11" xfId="46" applyNumberFormat="1" applyFont="1" applyFill="1" applyBorder="1" applyAlignment="1" applyProtection="1">
      <alignment vertical="center"/>
      <protection/>
    </xf>
    <xf numFmtId="37" fontId="41" fillId="0" borderId="0" xfId="59" applyFont="1" applyFill="1" applyAlignment="1" applyProtection="1">
      <alignment vertical="center"/>
      <protection/>
    </xf>
    <xf numFmtId="165" fontId="41" fillId="0" borderId="0" xfId="44" applyNumberFormat="1" applyFont="1" applyFill="1" applyBorder="1" applyAlignment="1" applyProtection="1">
      <alignment vertical="center"/>
      <protection/>
    </xf>
    <xf numFmtId="165" fontId="41" fillId="0" borderId="0" xfId="44" applyNumberFormat="1" applyFont="1" applyFill="1" applyAlignment="1" applyProtection="1">
      <alignment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164" fontId="22" fillId="0" borderId="0" xfId="46" applyNumberFormat="1" applyFont="1" applyFill="1" applyBorder="1" applyAlignment="1" applyProtection="1">
      <alignment vertical="center"/>
      <protection/>
    </xf>
    <xf numFmtId="37" fontId="22" fillId="0" borderId="10" xfId="59" applyFont="1" applyFill="1" applyBorder="1" applyAlignment="1" applyProtection="1">
      <alignment vertical="center"/>
      <protection/>
    </xf>
    <xf numFmtId="164" fontId="22" fillId="0" borderId="11" xfId="48" applyNumberFormat="1" applyFont="1" applyFill="1" applyBorder="1" applyAlignment="1" applyProtection="1">
      <alignment vertical="center"/>
      <protection/>
    </xf>
    <xf numFmtId="164" fontId="41" fillId="0" borderId="0" xfId="48" applyNumberFormat="1" applyFont="1" applyFill="1" applyBorder="1" applyAlignment="1" applyProtection="1">
      <alignment vertical="center"/>
      <protection/>
    </xf>
    <xf numFmtId="0" fontId="22" fillId="0" borderId="0" xfId="0" applyFont="1" applyAlignment="1">
      <alignment horizontal="center"/>
    </xf>
    <xf numFmtId="43" fontId="0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22" fillId="0" borderId="12" xfId="0" applyFont="1" applyBorder="1" applyAlignment="1">
      <alignment horizontal="center"/>
    </xf>
    <xf numFmtId="164" fontId="22" fillId="0" borderId="0" xfId="46" applyNumberFormat="1" applyFont="1" applyFill="1" applyAlignment="1" applyProtection="1">
      <alignment vertical="center"/>
      <protection/>
    </xf>
    <xf numFmtId="165" fontId="22" fillId="0" borderId="0" xfId="42" applyNumberFormat="1" applyFont="1" applyFill="1" applyBorder="1" applyAlignment="1" applyProtection="1">
      <alignment vertical="center"/>
      <protection/>
    </xf>
    <xf numFmtId="165" fontId="22" fillId="0" borderId="13" xfId="44" applyNumberFormat="1" applyFont="1" applyFill="1" applyBorder="1" applyAlignment="1" applyProtection="1">
      <alignment vertical="center"/>
      <protection/>
    </xf>
    <xf numFmtId="37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5" fontId="40" fillId="0" borderId="0" xfId="0" applyNumberFormat="1" applyFont="1" applyAlignment="1">
      <alignment/>
    </xf>
    <xf numFmtId="43" fontId="40" fillId="7" borderId="0" xfId="42" applyFont="1" applyFill="1" applyAlignment="1">
      <alignment/>
    </xf>
    <xf numFmtId="37" fontId="42" fillId="0" borderId="0" xfId="60" applyFont="1" applyFill="1" applyBorder="1" applyAlignment="1">
      <alignment horizontal="right" vertical="center"/>
      <protection/>
    </xf>
    <xf numFmtId="37" fontId="22" fillId="0" borderId="0" xfId="60" applyFont="1" applyFill="1" applyBorder="1" applyAlignment="1">
      <alignment horizontal="right" vertical="center"/>
      <protection/>
    </xf>
    <xf numFmtId="0" fontId="40" fillId="0" borderId="0" xfId="0" applyFont="1" applyAlignment="1">
      <alignment horizontal="center"/>
    </xf>
    <xf numFmtId="0" fontId="22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19050</xdr:rowOff>
    </xdr:from>
    <xdr:to>
      <xdr:col>0</xdr:col>
      <xdr:colOff>2066925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7147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2</xdr:row>
      <xdr:rowOff>9525</xdr:rowOff>
    </xdr:from>
    <xdr:to>
      <xdr:col>0</xdr:col>
      <xdr:colOff>1990725</xdr:colOff>
      <xdr:row>6</xdr:row>
      <xdr:rowOff>28575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61950"/>
          <a:ext cx="1676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4"/>
  <sheetViews>
    <sheetView tabSelected="1" zoomScalePageLayoutView="0" workbookViewId="0" topLeftCell="A1">
      <selection activeCell="H39" sqref="H39"/>
    </sheetView>
  </sheetViews>
  <sheetFormatPr defaultColWidth="9.140625" defaultRowHeight="15"/>
  <cols>
    <col min="1" max="1" width="38.7109375" style="1" customWidth="1"/>
    <col min="2" max="2" width="27.7109375" style="1" customWidth="1"/>
    <col min="3" max="3" width="1.7109375" style="1" customWidth="1"/>
    <col min="4" max="4" width="17.7109375" style="1" customWidth="1"/>
    <col min="5" max="16384" width="9.140625" style="1" customWidth="1"/>
  </cols>
  <sheetData>
    <row r="3" spans="1:4" ht="15.75">
      <c r="A3" s="41"/>
      <c r="B3" s="39" t="s">
        <v>44</v>
      </c>
      <c r="C3" s="39"/>
      <c r="D3" s="39"/>
    </row>
    <row r="4" spans="1:4" ht="9" customHeight="1">
      <c r="A4" s="41"/>
      <c r="B4" s="7"/>
      <c r="C4" s="8"/>
      <c r="D4" s="9"/>
    </row>
    <row r="5" spans="1:4" ht="15">
      <c r="A5" s="41"/>
      <c r="B5" s="40" t="s">
        <v>0</v>
      </c>
      <c r="C5" s="40"/>
      <c r="D5" s="40"/>
    </row>
    <row r="6" spans="1:4" ht="15">
      <c r="A6" s="41"/>
      <c r="B6" s="40" t="s">
        <v>58</v>
      </c>
      <c r="C6" s="40"/>
      <c r="D6" s="40"/>
    </row>
    <row r="7" ht="12.75"/>
    <row r="10" spans="1:4" ht="15">
      <c r="A10" s="10" t="s">
        <v>1</v>
      </c>
      <c r="B10" s="10"/>
      <c r="C10" s="11"/>
      <c r="D10" s="10"/>
    </row>
    <row r="11" spans="1:4" ht="15">
      <c r="A11" s="10" t="s">
        <v>2</v>
      </c>
      <c r="B11" s="10"/>
      <c r="C11" s="12"/>
      <c r="D11" s="13">
        <f>327528+7907500+98223+141819+26648-167951</f>
        <v>8333767</v>
      </c>
    </row>
    <row r="12" spans="1:4" ht="15">
      <c r="A12" s="10" t="s">
        <v>17</v>
      </c>
      <c r="B12" s="10"/>
      <c r="C12" s="12"/>
      <c r="D12" s="14">
        <v>381</v>
      </c>
    </row>
    <row r="13" spans="1:4" ht="15">
      <c r="A13" s="10" t="s">
        <v>3</v>
      </c>
      <c r="B13" s="10"/>
      <c r="C13" s="15"/>
      <c r="D13" s="16">
        <f>SUM(D11:D12)</f>
        <v>8334148</v>
      </c>
    </row>
    <row r="14" spans="1:4" ht="15">
      <c r="A14" s="10"/>
      <c r="B14" s="10"/>
      <c r="C14" s="15"/>
      <c r="D14" s="15"/>
    </row>
    <row r="15" spans="1:4" ht="15">
      <c r="A15" s="10" t="s">
        <v>4</v>
      </c>
      <c r="B15" s="10"/>
      <c r="C15" s="15"/>
      <c r="D15" s="15"/>
    </row>
    <row r="16" spans="1:4" ht="15">
      <c r="A16" s="10" t="s">
        <v>5</v>
      </c>
      <c r="B16" s="10"/>
      <c r="C16" s="15"/>
      <c r="D16" s="15">
        <f>7028+5736+4588+110</f>
        <v>17462</v>
      </c>
    </row>
    <row r="17" spans="1:4" ht="15">
      <c r="A17" s="10" t="s">
        <v>55</v>
      </c>
      <c r="B17" s="10"/>
      <c r="C17" s="15"/>
      <c r="D17" s="15">
        <v>-33</v>
      </c>
    </row>
    <row r="18" spans="1:4" ht="15">
      <c r="A18" s="10" t="s">
        <v>19</v>
      </c>
      <c r="B18" s="10"/>
      <c r="C18" s="15"/>
      <c r="D18" s="15">
        <v>347623</v>
      </c>
    </row>
    <row r="19" spans="1:4" ht="15">
      <c r="A19" s="10" t="s">
        <v>6</v>
      </c>
      <c r="B19" s="10"/>
      <c r="C19" s="15"/>
      <c r="D19" s="16">
        <f>SUM(D16:D18)</f>
        <v>365052</v>
      </c>
    </row>
    <row r="20" spans="1:4" ht="15">
      <c r="A20" s="10"/>
      <c r="B20" s="10"/>
      <c r="C20" s="15"/>
      <c r="D20" s="17"/>
    </row>
    <row r="21" spans="1:4" ht="15.75" thickBot="1">
      <c r="A21" s="10" t="s">
        <v>7</v>
      </c>
      <c r="B21" s="10"/>
      <c r="C21" s="15"/>
      <c r="D21" s="18">
        <f>D13-D19</f>
        <v>7969096</v>
      </c>
    </row>
    <row r="22" spans="1:4" s="2" customFormat="1" ht="15.75" thickTop="1">
      <c r="A22" s="19"/>
      <c r="B22" s="19"/>
      <c r="C22" s="20"/>
      <c r="D22" s="21"/>
    </row>
    <row r="23" spans="1:4" s="2" customFormat="1" ht="15">
      <c r="A23" s="19"/>
      <c r="B23" s="19"/>
      <c r="C23" s="20"/>
      <c r="D23" s="21"/>
    </row>
    <row r="24" spans="1:4" s="2" customFormat="1" ht="15">
      <c r="A24" s="19"/>
      <c r="B24" s="19"/>
      <c r="C24" s="20"/>
      <c r="D24" s="21"/>
    </row>
    <row r="25" spans="1:4" s="2" customFormat="1" ht="15">
      <c r="A25" s="19"/>
      <c r="B25" s="40" t="s">
        <v>8</v>
      </c>
      <c r="C25" s="40"/>
      <c r="D25" s="40"/>
    </row>
    <row r="26" spans="1:4" ht="15">
      <c r="A26" s="19"/>
      <c r="B26" s="40" t="s">
        <v>57</v>
      </c>
      <c r="C26" s="40"/>
      <c r="D26" s="40"/>
    </row>
    <row r="27" spans="1:4" ht="15">
      <c r="A27" s="19"/>
      <c r="B27" s="22"/>
      <c r="C27" s="22"/>
      <c r="D27" s="22"/>
    </row>
    <row r="28" spans="1:4" ht="15">
      <c r="A28" s="19"/>
      <c r="B28" s="19"/>
      <c r="C28" s="20"/>
      <c r="D28" s="21"/>
    </row>
    <row r="29" spans="1:4" ht="15">
      <c r="A29" s="10" t="s">
        <v>9</v>
      </c>
      <c r="B29" s="10"/>
      <c r="C29" s="15"/>
      <c r="D29" s="17"/>
    </row>
    <row r="30" spans="1:4" ht="15">
      <c r="A30" s="10" t="s">
        <v>10</v>
      </c>
      <c r="B30" s="10"/>
      <c r="C30" s="15"/>
      <c r="D30" s="17"/>
    </row>
    <row r="31" spans="1:4" ht="15">
      <c r="A31" s="10" t="s">
        <v>11</v>
      </c>
      <c r="B31" s="10"/>
      <c r="C31" s="15"/>
      <c r="D31" s="23">
        <v>6447432</v>
      </c>
    </row>
    <row r="32" spans="1:7" ht="15">
      <c r="A32" s="10" t="s">
        <v>12</v>
      </c>
      <c r="B32" s="10"/>
      <c r="C32" s="15"/>
      <c r="D32" s="15">
        <v>1194136</v>
      </c>
      <c r="F32" s="1">
        <v>1194136.38</v>
      </c>
      <c r="G32" s="37">
        <f>F32-D32</f>
        <v>0.3799999998882413</v>
      </c>
    </row>
    <row r="33" spans="1:7" ht="15">
      <c r="A33" s="10" t="s">
        <v>13</v>
      </c>
      <c r="B33" s="10"/>
      <c r="C33" s="15"/>
      <c r="D33" s="16">
        <f>SUM(D31:D32)</f>
        <v>7641568</v>
      </c>
      <c r="F33" s="1">
        <v>7641568.19</v>
      </c>
      <c r="G33" s="35">
        <f>F33-D33</f>
        <v>0.19000000040978193</v>
      </c>
    </row>
    <row r="34" spans="1:4" ht="15">
      <c r="A34" s="10"/>
      <c r="B34" s="10"/>
      <c r="C34" s="15"/>
      <c r="D34" s="15"/>
    </row>
    <row r="35" spans="1:4" ht="15">
      <c r="A35" s="10" t="s">
        <v>14</v>
      </c>
      <c r="B35" s="10"/>
      <c r="C35" s="15"/>
      <c r="D35" s="15"/>
    </row>
    <row r="36" spans="1:4" ht="15">
      <c r="A36" s="10" t="s">
        <v>11</v>
      </c>
      <c r="B36" s="10"/>
      <c r="C36" s="15"/>
      <c r="D36" s="15">
        <v>293822</v>
      </c>
    </row>
    <row r="37" spans="1:4" ht="15">
      <c r="A37" s="10" t="s">
        <v>15</v>
      </c>
      <c r="B37" s="10"/>
      <c r="C37" s="15"/>
      <c r="D37" s="15">
        <v>33706</v>
      </c>
    </row>
    <row r="38" spans="1:4" ht="15">
      <c r="A38" s="10" t="s">
        <v>46</v>
      </c>
      <c r="B38" s="10"/>
      <c r="C38" s="15"/>
      <c r="D38" s="15">
        <v>0</v>
      </c>
    </row>
    <row r="39" spans="1:7" ht="15">
      <c r="A39" s="10" t="s">
        <v>41</v>
      </c>
      <c r="B39" s="10"/>
      <c r="C39" s="15"/>
      <c r="D39" s="24">
        <f>SUM(D36:D38)</f>
        <v>327528</v>
      </c>
      <c r="F39" s="1">
        <v>327527.76</v>
      </c>
      <c r="G39" s="35">
        <f>F39-D39</f>
        <v>-0.23999999999068677</v>
      </c>
    </row>
    <row r="40" spans="1:4" ht="15">
      <c r="A40" s="10"/>
      <c r="B40" s="10"/>
      <c r="C40" s="11"/>
      <c r="D40" s="15"/>
    </row>
    <row r="41" spans="1:4" ht="15.75" thickBot="1">
      <c r="A41" s="10" t="s">
        <v>16</v>
      </c>
      <c r="B41" s="10"/>
      <c r="C41" s="15"/>
      <c r="D41" s="25">
        <f>D33+D39</f>
        <v>7969096</v>
      </c>
    </row>
    <row r="42" spans="1:4" ht="15.75" thickTop="1">
      <c r="A42" s="2"/>
      <c r="B42" s="19"/>
      <c r="C42" s="26"/>
      <c r="D42" s="2"/>
    </row>
    <row r="43" spans="4:5" ht="12.75">
      <c r="D43" s="1">
        <v>7969095.95</v>
      </c>
      <c r="E43" s="36">
        <f>D43-D21</f>
        <v>-0.049999999813735485</v>
      </c>
    </row>
    <row r="44" ht="12.75">
      <c r="D44" s="36">
        <f>D41-D43</f>
        <v>0.049999999813735485</v>
      </c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41 A10:D21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6"/>
  <sheetViews>
    <sheetView zoomScalePageLayoutView="0" workbookViewId="0" topLeftCell="A7">
      <selection activeCell="M16" sqref="M16"/>
    </sheetView>
  </sheetViews>
  <sheetFormatPr defaultColWidth="9.140625" defaultRowHeight="15"/>
  <cols>
    <col min="1" max="1" width="34.140625" style="1" bestFit="1" customWidth="1"/>
    <col min="2" max="2" width="1.7109375" style="1" customWidth="1"/>
    <col min="3" max="3" width="12.28125" style="1" customWidth="1"/>
    <col min="4" max="4" width="1.7109375" style="1" customWidth="1"/>
    <col min="5" max="5" width="12.28125" style="1" customWidth="1"/>
    <col min="6" max="6" width="1.7109375" style="1" customWidth="1"/>
    <col min="7" max="7" width="12.28125" style="1" customWidth="1"/>
    <col min="8" max="8" width="1.7109375" style="1" customWidth="1"/>
    <col min="9" max="9" width="12.28125" style="1" customWidth="1"/>
    <col min="10" max="10" width="1.7109375" style="1" customWidth="1"/>
    <col min="11" max="11" width="12.28125" style="1" customWidth="1"/>
    <col min="12" max="12" width="1.7109375" style="1" customWidth="1"/>
    <col min="13" max="13" width="12.28125" style="1" customWidth="1"/>
    <col min="14" max="14" width="1.7109375" style="1" customWidth="1"/>
    <col min="15" max="15" width="12.28125" style="1" customWidth="1"/>
    <col min="16" max="16" width="1.7109375" style="1" customWidth="1"/>
    <col min="17" max="17" width="12.28125" style="1" bestFit="1" customWidth="1"/>
    <col min="18" max="18" width="1.7109375" style="1" customWidth="1"/>
    <col min="19" max="19" width="12.28125" style="1" bestFit="1" customWidth="1"/>
    <col min="20" max="21" width="3.57421875" style="1" customWidth="1"/>
    <col min="22" max="23" width="13.140625" style="5" bestFit="1" customWidth="1"/>
    <col min="24" max="16384" width="9.140625" style="1" customWidth="1"/>
  </cols>
  <sheetData>
    <row r="3" spans="1:19" ht="15.75">
      <c r="A3" s="41"/>
      <c r="C3" s="39" t="s">
        <v>44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9" customHeight="1">
      <c r="A4" s="41"/>
      <c r="C4" s="7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9"/>
      <c r="P4" s="8"/>
      <c r="Q4" s="9"/>
      <c r="R4" s="8"/>
      <c r="S4" s="9"/>
    </row>
    <row r="5" spans="1:19" ht="15">
      <c r="A5" s="41"/>
      <c r="C5" s="40" t="s">
        <v>45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1:19" ht="15">
      <c r="A6" s="41"/>
      <c r="C6" s="40" t="s">
        <v>57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2:19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2:23" s="2" customFormat="1" ht="15">
      <c r="B9" s="4"/>
      <c r="C9" s="42" t="s">
        <v>32</v>
      </c>
      <c r="D9" s="42"/>
      <c r="E9" s="42"/>
      <c r="F9" s="4"/>
      <c r="G9" s="42" t="s">
        <v>34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"/>
      <c r="S9" s="27" t="s">
        <v>32</v>
      </c>
      <c r="V9" s="28"/>
      <c r="W9" s="28"/>
    </row>
    <row r="10" spans="2:23" s="29" customFormat="1" ht="15">
      <c r="B10" s="27"/>
      <c r="C10" s="27" t="s">
        <v>20</v>
      </c>
      <c r="D10" s="27"/>
      <c r="E10" s="27" t="s">
        <v>22</v>
      </c>
      <c r="F10" s="27"/>
      <c r="G10" s="27" t="s">
        <v>56</v>
      </c>
      <c r="H10" s="27"/>
      <c r="I10" s="27" t="s">
        <v>25</v>
      </c>
      <c r="J10" s="27"/>
      <c r="K10" s="27" t="s">
        <v>27</v>
      </c>
      <c r="L10" s="27"/>
      <c r="M10" s="27" t="s">
        <v>29</v>
      </c>
      <c r="N10" s="27"/>
      <c r="O10" s="27"/>
      <c r="P10" s="27"/>
      <c r="Q10" s="27"/>
      <c r="R10" s="27"/>
      <c r="S10" s="27" t="s">
        <v>33</v>
      </c>
      <c r="V10" s="30"/>
      <c r="W10" s="30"/>
    </row>
    <row r="11" spans="2:23" s="29" customFormat="1" ht="15">
      <c r="B11" s="27"/>
      <c r="C11" s="31" t="s">
        <v>21</v>
      </c>
      <c r="D11" s="27"/>
      <c r="E11" s="31" t="s">
        <v>23</v>
      </c>
      <c r="F11" s="27"/>
      <c r="G11" s="31" t="s">
        <v>24</v>
      </c>
      <c r="H11" s="27"/>
      <c r="I11" s="31" t="s">
        <v>26</v>
      </c>
      <c r="J11" s="27"/>
      <c r="K11" s="31" t="s">
        <v>28</v>
      </c>
      <c r="L11" s="27"/>
      <c r="M11" s="31" t="s">
        <v>30</v>
      </c>
      <c r="N11" s="27"/>
      <c r="O11" s="31" t="s">
        <v>31</v>
      </c>
      <c r="P11" s="27"/>
      <c r="Q11" s="31" t="s">
        <v>18</v>
      </c>
      <c r="R11" s="27"/>
      <c r="S11" s="31" t="s">
        <v>34</v>
      </c>
      <c r="V11" s="30"/>
      <c r="W11" s="30"/>
    </row>
    <row r="12" spans="1:23" ht="15">
      <c r="A12" s="10" t="s">
        <v>35</v>
      </c>
      <c r="B12" s="10"/>
      <c r="C12" s="10"/>
      <c r="D12" s="11"/>
      <c r="E12" s="10"/>
      <c r="F12" s="11"/>
      <c r="G12" s="10"/>
      <c r="H12" s="11"/>
      <c r="I12" s="10"/>
      <c r="J12" s="11"/>
      <c r="K12" s="10"/>
      <c r="L12" s="11"/>
      <c r="M12" s="10"/>
      <c r="N12" s="11"/>
      <c r="O12" s="10"/>
      <c r="P12" s="11"/>
      <c r="Q12" s="10"/>
      <c r="R12" s="11"/>
      <c r="S12" s="10"/>
      <c r="W12" s="5">
        <f aca="true" t="shared" si="0" ref="W12:W22">V12-S12</f>
        <v>0</v>
      </c>
    </row>
    <row r="13" spans="1:23" ht="15">
      <c r="A13" s="10" t="s">
        <v>42</v>
      </c>
      <c r="B13" s="10"/>
      <c r="C13" s="32">
        <v>731405</v>
      </c>
      <c r="D13" s="23"/>
      <c r="E13" s="32">
        <v>2494138</v>
      </c>
      <c r="F13" s="23"/>
      <c r="G13" s="32">
        <v>762928</v>
      </c>
      <c r="H13" s="23"/>
      <c r="I13" s="32">
        <v>332879</v>
      </c>
      <c r="J13" s="23"/>
      <c r="K13" s="32">
        <v>594888.79</v>
      </c>
      <c r="L13" s="23"/>
      <c r="M13" s="32">
        <v>559396</v>
      </c>
      <c r="N13" s="23"/>
      <c r="O13" s="32">
        <v>30691</v>
      </c>
      <c r="P13" s="23"/>
      <c r="Q13" s="32">
        <f>SUM(G13:O13)</f>
        <v>2280782.79</v>
      </c>
      <c r="R13" s="23"/>
      <c r="S13" s="32">
        <f aca="true" t="shared" si="1" ref="S13:S20">C13+E13-Q13</f>
        <v>944760.21</v>
      </c>
      <c r="V13" s="38">
        <v>944759.87</v>
      </c>
      <c r="W13" s="5">
        <f t="shared" si="0"/>
        <v>-0.3399999999674037</v>
      </c>
    </row>
    <row r="14" spans="1:23" ht="15">
      <c r="A14" s="10" t="s">
        <v>43</v>
      </c>
      <c r="B14" s="10"/>
      <c r="C14" s="14">
        <v>0</v>
      </c>
      <c r="D14" s="33"/>
      <c r="E14" s="14">
        <v>0</v>
      </c>
      <c r="F14" s="33"/>
      <c r="G14" s="14">
        <v>0</v>
      </c>
      <c r="H14" s="33"/>
      <c r="I14" s="14">
        <v>0</v>
      </c>
      <c r="J14" s="33"/>
      <c r="K14" s="14">
        <v>648789</v>
      </c>
      <c r="L14" s="33"/>
      <c r="M14" s="14">
        <v>0</v>
      </c>
      <c r="N14" s="33"/>
      <c r="O14" s="14">
        <v>0</v>
      </c>
      <c r="P14" s="33"/>
      <c r="Q14" s="14">
        <f>SUM(G14:O14)</f>
        <v>648789</v>
      </c>
      <c r="R14" s="33"/>
      <c r="S14" s="10">
        <f t="shared" si="1"/>
        <v>-648789</v>
      </c>
      <c r="V14" s="38">
        <v>-648789</v>
      </c>
      <c r="W14" s="5">
        <f t="shared" si="0"/>
        <v>0</v>
      </c>
    </row>
    <row r="15" spans="1:23" ht="15">
      <c r="A15" s="10" t="s">
        <v>47</v>
      </c>
      <c r="B15" s="10"/>
      <c r="C15" s="14">
        <v>0</v>
      </c>
      <c r="D15" s="33"/>
      <c r="E15" s="14">
        <v>0</v>
      </c>
      <c r="F15" s="33"/>
      <c r="G15" s="14">
        <v>58235</v>
      </c>
      <c r="H15" s="33"/>
      <c r="I15" s="14">
        <v>15120</v>
      </c>
      <c r="J15" s="33"/>
      <c r="K15" s="14">
        <v>24034</v>
      </c>
      <c r="L15" s="33"/>
      <c r="M15" s="14">
        <v>0</v>
      </c>
      <c r="N15" s="33"/>
      <c r="O15" s="14">
        <v>0</v>
      </c>
      <c r="P15" s="33"/>
      <c r="Q15" s="14">
        <f>SUM(G15:O15)</f>
        <v>97389</v>
      </c>
      <c r="R15" s="33"/>
      <c r="S15" s="14">
        <f t="shared" si="1"/>
        <v>-97389</v>
      </c>
      <c r="V15" s="38">
        <v>-97388.75</v>
      </c>
      <c r="W15" s="5">
        <f t="shared" si="0"/>
        <v>0.25</v>
      </c>
    </row>
    <row r="16" spans="1:23" ht="15">
      <c r="A16" s="10" t="s">
        <v>36</v>
      </c>
      <c r="B16" s="10"/>
      <c r="C16" s="14">
        <v>0</v>
      </c>
      <c r="D16" s="33"/>
      <c r="E16" s="14">
        <v>0</v>
      </c>
      <c r="F16" s="33"/>
      <c r="G16" s="14">
        <v>0</v>
      </c>
      <c r="H16" s="33"/>
      <c r="I16" s="14">
        <v>0</v>
      </c>
      <c r="J16" s="33"/>
      <c r="K16" s="14">
        <v>1630</v>
      </c>
      <c r="L16" s="33"/>
      <c r="M16" s="14">
        <f>4313788-1</f>
        <v>4313787</v>
      </c>
      <c r="N16" s="33"/>
      <c r="O16" s="14">
        <v>0</v>
      </c>
      <c r="P16" s="33"/>
      <c r="Q16" s="14">
        <f>SUM(G16:O16)</f>
        <v>4315417</v>
      </c>
      <c r="R16" s="33"/>
      <c r="S16" s="10">
        <f t="shared" si="1"/>
        <v>-4315417</v>
      </c>
      <c r="V16" s="38">
        <v>-4315417.39</v>
      </c>
      <c r="W16" s="5">
        <f t="shared" si="0"/>
        <v>-0.3899999996647239</v>
      </c>
    </row>
    <row r="17" spans="1:23" ht="15">
      <c r="A17" s="10" t="s">
        <v>37</v>
      </c>
      <c r="B17" s="10"/>
      <c r="C17" s="14">
        <v>610176</v>
      </c>
      <c r="D17" s="33"/>
      <c r="E17" s="14">
        <v>0</v>
      </c>
      <c r="F17" s="33"/>
      <c r="G17" s="14">
        <v>0</v>
      </c>
      <c r="H17" s="33"/>
      <c r="I17" s="14">
        <v>0</v>
      </c>
      <c r="J17" s="33"/>
      <c r="K17" s="14">
        <v>0</v>
      </c>
      <c r="L17" s="33"/>
      <c r="M17" s="14">
        <v>0</v>
      </c>
      <c r="N17" s="33"/>
      <c r="O17" s="14">
        <v>0</v>
      </c>
      <c r="P17" s="33"/>
      <c r="Q17" s="14">
        <v>0</v>
      </c>
      <c r="R17" s="33"/>
      <c r="S17" s="10">
        <f t="shared" si="1"/>
        <v>610176</v>
      </c>
      <c r="V17" s="38">
        <v>610176.32</v>
      </c>
      <c r="W17" s="5">
        <f t="shared" si="0"/>
        <v>0.31999999994877726</v>
      </c>
    </row>
    <row r="18" spans="1:23" ht="15">
      <c r="A18" s="10" t="s">
        <v>40</v>
      </c>
      <c r="B18" s="10"/>
      <c r="C18" s="14">
        <v>241413</v>
      </c>
      <c r="D18" s="33"/>
      <c r="E18" s="14">
        <v>0</v>
      </c>
      <c r="F18" s="33"/>
      <c r="G18" s="14">
        <v>0</v>
      </c>
      <c r="H18" s="33"/>
      <c r="I18" s="14">
        <v>0</v>
      </c>
      <c r="J18" s="33"/>
      <c r="K18" s="14">
        <v>0</v>
      </c>
      <c r="L18" s="33"/>
      <c r="M18" s="14">
        <v>0</v>
      </c>
      <c r="N18" s="33"/>
      <c r="O18" s="14">
        <v>0</v>
      </c>
      <c r="P18" s="33"/>
      <c r="Q18" s="14">
        <f>SUM(G18:O18)</f>
        <v>0</v>
      </c>
      <c r="R18" s="33"/>
      <c r="S18" s="14">
        <f t="shared" si="1"/>
        <v>241413</v>
      </c>
      <c r="V18" s="38">
        <v>241413</v>
      </c>
      <c r="W18" s="5">
        <f t="shared" si="0"/>
        <v>0</v>
      </c>
    </row>
    <row r="19" spans="1:23" ht="15">
      <c r="A19" s="10" t="s">
        <v>54</v>
      </c>
      <c r="B19" s="10"/>
      <c r="C19" s="14">
        <v>187949</v>
      </c>
      <c r="D19" s="33"/>
      <c r="E19" s="14">
        <v>0</v>
      </c>
      <c r="F19" s="33"/>
      <c r="G19" s="14">
        <f>170973</f>
        <v>170973</v>
      </c>
      <c r="H19" s="33"/>
      <c r="I19" s="14">
        <v>67096</v>
      </c>
      <c r="J19" s="33"/>
      <c r="K19" s="14">
        <v>64516</v>
      </c>
      <c r="L19" s="33"/>
      <c r="M19" s="14">
        <v>0</v>
      </c>
      <c r="N19" s="33"/>
      <c r="O19" s="14">
        <v>0</v>
      </c>
      <c r="P19" s="33"/>
      <c r="Q19" s="14">
        <f>SUM(G19:O19)</f>
        <v>302585</v>
      </c>
      <c r="R19" s="33"/>
      <c r="S19" s="14">
        <f t="shared" si="1"/>
        <v>-114636</v>
      </c>
      <c r="V19" s="38">
        <v>-114636.52</v>
      </c>
      <c r="W19" s="5">
        <f t="shared" si="0"/>
        <v>-0.5200000000040745</v>
      </c>
    </row>
    <row r="20" spans="1:23" ht="15">
      <c r="A20" s="10" t="s">
        <v>38</v>
      </c>
      <c r="B20" s="10"/>
      <c r="C20" s="14">
        <v>0</v>
      </c>
      <c r="D20" s="12"/>
      <c r="E20" s="14">
        <v>4992770</v>
      </c>
      <c r="F20" s="12"/>
      <c r="G20" s="14">
        <v>0</v>
      </c>
      <c r="H20" s="12"/>
      <c r="I20" s="14">
        <v>0</v>
      </c>
      <c r="J20" s="12"/>
      <c r="K20" s="14">
        <v>0</v>
      </c>
      <c r="L20" s="12"/>
      <c r="M20" s="14">
        <v>0</v>
      </c>
      <c r="N20" s="12"/>
      <c r="O20" s="14">
        <v>0</v>
      </c>
      <c r="P20" s="12"/>
      <c r="Q20" s="14">
        <f>SUM(G20:O20)</f>
        <v>0</v>
      </c>
      <c r="R20" s="12"/>
      <c r="S20" s="14">
        <f t="shared" si="1"/>
        <v>4992770</v>
      </c>
      <c r="V20" s="38">
        <v>4992770.34</v>
      </c>
      <c r="W20" s="5">
        <f t="shared" si="0"/>
        <v>0.3399999998509884</v>
      </c>
    </row>
    <row r="21" spans="1:23" ht="15">
      <c r="A21" s="10" t="s">
        <v>39</v>
      </c>
      <c r="B21" s="10"/>
      <c r="C21" s="16">
        <f>SUM(C13:C20)</f>
        <v>1770943</v>
      </c>
      <c r="D21" s="15"/>
      <c r="E21" s="16">
        <f>SUM(E13:E20)</f>
        <v>7486908</v>
      </c>
      <c r="F21" s="15"/>
      <c r="G21" s="16">
        <f>SUM(G13:G20)</f>
        <v>992136</v>
      </c>
      <c r="H21" s="15"/>
      <c r="I21" s="16">
        <f>SUM(I13:I20)</f>
        <v>415095</v>
      </c>
      <c r="J21" s="15"/>
      <c r="K21" s="16">
        <f>SUM(K13:K20)</f>
        <v>1333857.79</v>
      </c>
      <c r="L21" s="15"/>
      <c r="M21" s="16">
        <f>SUM(M13:M20)</f>
        <v>4873183</v>
      </c>
      <c r="N21" s="15"/>
      <c r="O21" s="16">
        <f>SUM(O13:O20)</f>
        <v>30691</v>
      </c>
      <c r="P21" s="15"/>
      <c r="Q21" s="16">
        <f>SUM(Q13:Q20)</f>
        <v>7644962.79</v>
      </c>
      <c r="R21" s="15"/>
      <c r="S21" s="16">
        <f>SUM(S13:S20)</f>
        <v>1612888.21</v>
      </c>
      <c r="V21" s="5">
        <f>SUM(V13:V20)</f>
        <v>1612887.87</v>
      </c>
      <c r="W21" s="5">
        <f t="shared" si="0"/>
        <v>-0.3399999998509884</v>
      </c>
    </row>
    <row r="22" spans="1:23" ht="15">
      <c r="A22" s="10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W22" s="5">
        <f t="shared" si="0"/>
        <v>0</v>
      </c>
    </row>
    <row r="23" spans="1:23" ht="15">
      <c r="A23" s="10" t="s">
        <v>49</v>
      </c>
      <c r="B23" s="10"/>
      <c r="C23" s="17">
        <v>0</v>
      </c>
      <c r="D23" s="15"/>
      <c r="E23" s="17">
        <v>0</v>
      </c>
      <c r="F23" s="15"/>
      <c r="G23" s="17">
        <v>112429</v>
      </c>
      <c r="H23" s="15"/>
      <c r="I23" s="17">
        <v>15332</v>
      </c>
      <c r="J23" s="15"/>
      <c r="K23" s="17">
        <v>1948</v>
      </c>
      <c r="L23" s="15"/>
      <c r="M23" s="17">
        <v>0</v>
      </c>
      <c r="N23" s="15"/>
      <c r="O23" s="17">
        <v>0</v>
      </c>
      <c r="P23" s="15"/>
      <c r="Q23" s="14">
        <f>SUM(G23:O23)</f>
        <v>129709</v>
      </c>
      <c r="R23" s="11"/>
      <c r="S23" s="10">
        <f>C23+E23-Q23</f>
        <v>-129709</v>
      </c>
      <c r="V23" s="38">
        <v>-129708.13</v>
      </c>
      <c r="W23" s="5">
        <f>V23-S23</f>
        <v>0.8699999999953434</v>
      </c>
    </row>
    <row r="24" spans="1:23" ht="15">
      <c r="A24" s="10" t="s">
        <v>50</v>
      </c>
      <c r="B24" s="10"/>
      <c r="C24" s="17">
        <v>0</v>
      </c>
      <c r="D24" s="15"/>
      <c r="E24" s="17">
        <v>0</v>
      </c>
      <c r="F24" s="15"/>
      <c r="G24" s="17">
        <v>0</v>
      </c>
      <c r="H24" s="15"/>
      <c r="I24" s="17">
        <v>0</v>
      </c>
      <c r="J24" s="15"/>
      <c r="K24" s="17">
        <v>321</v>
      </c>
      <c r="L24" s="15"/>
      <c r="M24" s="17">
        <v>0</v>
      </c>
      <c r="N24" s="15"/>
      <c r="O24" s="17">
        <v>0</v>
      </c>
      <c r="P24" s="15"/>
      <c r="Q24" s="14">
        <f>SUM(G24:O24)</f>
        <v>321</v>
      </c>
      <c r="R24" s="33"/>
      <c r="S24" s="14">
        <f>C24+E24-Q24</f>
        <v>-321</v>
      </c>
      <c r="V24" s="38">
        <v>-321.1</v>
      </c>
      <c r="W24" s="5">
        <f>V24-S24</f>
        <v>-0.10000000000002274</v>
      </c>
    </row>
    <row r="25" spans="1:23" ht="15">
      <c r="A25" s="10" t="s">
        <v>51</v>
      </c>
      <c r="B25" s="10"/>
      <c r="C25" s="17">
        <v>285348</v>
      </c>
      <c r="D25" s="15"/>
      <c r="E25" s="17">
        <v>0</v>
      </c>
      <c r="F25" s="15"/>
      <c r="G25" s="17">
        <v>210444</v>
      </c>
      <c r="H25" s="15"/>
      <c r="I25" s="17">
        <v>75907</v>
      </c>
      <c r="J25" s="15"/>
      <c r="K25" s="17">
        <v>79596</v>
      </c>
      <c r="L25" s="15"/>
      <c r="M25" s="17">
        <v>0</v>
      </c>
      <c r="N25" s="15"/>
      <c r="O25" s="17">
        <v>3015</v>
      </c>
      <c r="P25" s="15"/>
      <c r="Q25" s="14">
        <f>SUM(G25:O25)</f>
        <v>368962</v>
      </c>
      <c r="R25" s="33"/>
      <c r="S25" s="14">
        <f>C25+E25-Q25</f>
        <v>-83614</v>
      </c>
      <c r="V25" s="38">
        <v>-83614.26</v>
      </c>
      <c r="W25" s="5">
        <f>V25-S25</f>
        <v>-0.2599999999947613</v>
      </c>
    </row>
    <row r="26" spans="1:23" ht="15">
      <c r="A26" s="10" t="s">
        <v>52</v>
      </c>
      <c r="B26" s="10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4"/>
      <c r="R26" s="33"/>
      <c r="S26" s="14"/>
      <c r="W26" s="5">
        <f aca="true" t="shared" si="2" ref="W26:W33">V26-S26</f>
        <v>0</v>
      </c>
    </row>
    <row r="27" spans="1:23" ht="15">
      <c r="A27" s="10" t="s">
        <v>53</v>
      </c>
      <c r="B27" s="10"/>
      <c r="C27" s="15">
        <v>0</v>
      </c>
      <c r="D27" s="15"/>
      <c r="E27" s="15">
        <v>250291</v>
      </c>
      <c r="F27" s="15"/>
      <c r="G27" s="15">
        <v>375</v>
      </c>
      <c r="H27" s="15"/>
      <c r="I27" s="15">
        <v>111</v>
      </c>
      <c r="J27" s="15"/>
      <c r="K27" s="15">
        <v>454913</v>
      </c>
      <c r="L27" s="15"/>
      <c r="M27" s="15">
        <v>0</v>
      </c>
      <c r="N27" s="15"/>
      <c r="O27" s="15">
        <v>0</v>
      </c>
      <c r="P27" s="15"/>
      <c r="Q27" s="14">
        <f>SUM(G27:O27)</f>
        <v>455399</v>
      </c>
      <c r="R27" s="12"/>
      <c r="S27" s="14">
        <f>C27+E27-Q27</f>
        <v>-205108</v>
      </c>
      <c r="V27" s="38">
        <v>-205108</v>
      </c>
      <c r="W27" s="5">
        <f t="shared" si="2"/>
        <v>0</v>
      </c>
    </row>
    <row r="28" spans="1:23" ht="15.75" thickBot="1">
      <c r="A28" s="10" t="s">
        <v>48</v>
      </c>
      <c r="B28" s="10"/>
      <c r="C28" s="34">
        <f>SUM(C21:C27)</f>
        <v>2056291</v>
      </c>
      <c r="D28" s="15"/>
      <c r="E28" s="34">
        <f>SUM(E21:E27)</f>
        <v>7737199</v>
      </c>
      <c r="F28" s="15"/>
      <c r="G28" s="34">
        <f>SUM(G21:G27)</f>
        <v>1315384</v>
      </c>
      <c r="H28" s="15"/>
      <c r="I28" s="34">
        <f>SUM(I21:I27)</f>
        <v>506445</v>
      </c>
      <c r="J28" s="15"/>
      <c r="K28" s="34">
        <f>SUM(K21:K27)</f>
        <v>1870635.79</v>
      </c>
      <c r="L28" s="15"/>
      <c r="M28" s="34">
        <f>SUM(M21:M27)</f>
        <v>4873183</v>
      </c>
      <c r="N28" s="15"/>
      <c r="O28" s="34">
        <f>SUM(O21:O27)</f>
        <v>33706</v>
      </c>
      <c r="P28" s="15"/>
      <c r="Q28" s="34">
        <f>SUM(Q21:Q27)</f>
        <v>8599353.79</v>
      </c>
      <c r="R28" s="15"/>
      <c r="S28" s="34">
        <f>SUM(S21:S27)</f>
        <v>1194136.21</v>
      </c>
      <c r="V28" s="5">
        <f>SUM(V21:V27)</f>
        <v>1194136.3800000001</v>
      </c>
      <c r="W28" s="5">
        <f t="shared" si="2"/>
        <v>0.17000000015832484</v>
      </c>
    </row>
    <row r="29" spans="1:23" ht="15.75" thickTop="1">
      <c r="A29" s="4"/>
      <c r="B29" s="10"/>
      <c r="C29" s="4"/>
      <c r="D29" s="12"/>
      <c r="E29" s="4"/>
      <c r="F29" s="12"/>
      <c r="G29" s="4"/>
      <c r="H29" s="12"/>
      <c r="I29" s="4"/>
      <c r="J29" s="12"/>
      <c r="K29" s="4"/>
      <c r="L29" s="12"/>
      <c r="M29" s="4"/>
      <c r="N29" s="12"/>
      <c r="O29" s="4"/>
      <c r="P29" s="12"/>
      <c r="Q29" s="4"/>
      <c r="R29" s="12"/>
      <c r="S29" s="4"/>
      <c r="W29" s="5">
        <f t="shared" si="2"/>
        <v>0</v>
      </c>
    </row>
    <row r="30" spans="1:23" ht="15">
      <c r="A30" s="4"/>
      <c r="B30" s="10"/>
      <c r="C30" s="4"/>
      <c r="D30" s="12"/>
      <c r="E30" s="4"/>
      <c r="F30" s="12"/>
      <c r="G30" s="4"/>
      <c r="H30" s="12"/>
      <c r="I30" s="4"/>
      <c r="J30" s="12"/>
      <c r="K30" s="4"/>
      <c r="L30" s="12"/>
      <c r="M30" s="4"/>
      <c r="N30" s="12"/>
      <c r="O30" s="4"/>
      <c r="P30" s="12"/>
      <c r="Q30" s="4"/>
      <c r="R30" s="12"/>
      <c r="S30" s="4"/>
      <c r="W30" s="5">
        <f t="shared" si="2"/>
        <v>0</v>
      </c>
    </row>
    <row r="31" spans="1:23" ht="15">
      <c r="A31" s="4"/>
      <c r="B31" s="10"/>
      <c r="C31" s="4"/>
      <c r="D31" s="12"/>
      <c r="E31" s="4"/>
      <c r="F31" s="12"/>
      <c r="G31" s="4"/>
      <c r="H31" s="12"/>
      <c r="I31" s="4"/>
      <c r="J31" s="12"/>
      <c r="K31" s="4"/>
      <c r="L31" s="12"/>
      <c r="M31" s="4"/>
      <c r="N31" s="12"/>
      <c r="O31" s="4"/>
      <c r="P31" s="12"/>
      <c r="Q31" s="4"/>
      <c r="R31" s="12"/>
      <c r="S31" s="4"/>
      <c r="W31" s="5">
        <f t="shared" si="2"/>
        <v>0</v>
      </c>
    </row>
    <row r="32" spans="3:23" s="5" customFormat="1" ht="12.75">
      <c r="C32" s="5">
        <f>1582994.02+473296.75</f>
        <v>2056290.77</v>
      </c>
      <c r="E32" s="38">
        <f>7486908.48+250290.89</f>
        <v>7737199.37</v>
      </c>
      <c r="G32" s="38">
        <v>1315384.77</v>
      </c>
      <c r="I32" s="38">
        <v>506444.53</v>
      </c>
      <c r="K32" s="38">
        <v>1870635.57</v>
      </c>
      <c r="M32" s="38">
        <v>4873183.48</v>
      </c>
      <c r="O32" s="38">
        <v>33705.41</v>
      </c>
      <c r="Q32" s="5">
        <f>SUM(G32:O32)</f>
        <v>8599353.760000002</v>
      </c>
      <c r="S32" s="5">
        <f>C32+E32-Q32</f>
        <v>1194136.379999999</v>
      </c>
      <c r="V32" s="5">
        <v>1194136.38</v>
      </c>
      <c r="W32" s="5">
        <f t="shared" si="2"/>
        <v>0</v>
      </c>
    </row>
    <row r="33" spans="3:23" ht="12.75">
      <c r="C33" s="6">
        <f>C32-C28</f>
        <v>-0.22999999998137355</v>
      </c>
      <c r="D33" s="6">
        <f aca="true" t="shared" si="3" ref="D33:S33">D32-D28</f>
        <v>0</v>
      </c>
      <c r="E33" s="6">
        <f t="shared" si="3"/>
        <v>0.3700000001117587</v>
      </c>
      <c r="F33" s="6">
        <f t="shared" si="3"/>
        <v>0</v>
      </c>
      <c r="G33" s="6">
        <f t="shared" si="3"/>
        <v>0.7700000000186265</v>
      </c>
      <c r="H33" s="6">
        <f t="shared" si="3"/>
        <v>0</v>
      </c>
      <c r="I33" s="6">
        <f t="shared" si="3"/>
        <v>-0.4699999999720603</v>
      </c>
      <c r="J33" s="6">
        <f t="shared" si="3"/>
        <v>0</v>
      </c>
      <c r="K33" s="6">
        <f t="shared" si="3"/>
        <v>-0.21999999997206032</v>
      </c>
      <c r="L33" s="6">
        <f t="shared" si="3"/>
        <v>0</v>
      </c>
      <c r="M33" s="6">
        <f t="shared" si="3"/>
        <v>0.48000000044703484</v>
      </c>
      <c r="N33" s="6">
        <f t="shared" si="3"/>
        <v>0</v>
      </c>
      <c r="O33" s="6">
        <f t="shared" si="3"/>
        <v>-0.5899999999965075</v>
      </c>
      <c r="P33" s="6">
        <f t="shared" si="3"/>
        <v>0</v>
      </c>
      <c r="Q33" s="6">
        <f t="shared" si="3"/>
        <v>-0.029999997466802597</v>
      </c>
      <c r="R33" s="6">
        <f t="shared" si="3"/>
        <v>0</v>
      </c>
      <c r="S33" s="6">
        <f t="shared" si="3"/>
        <v>0.16999999899417162</v>
      </c>
      <c r="W33" s="5">
        <f t="shared" si="2"/>
        <v>-0.16999999899417162</v>
      </c>
    </row>
    <row r="34" ht="12.75">
      <c r="E34" s="6">
        <f>SUM(C33:E33)</f>
        <v>0.14000000013038516</v>
      </c>
    </row>
    <row r="35" ht="12.75">
      <c r="E35" s="1">
        <v>9793490.14</v>
      </c>
    </row>
    <row r="36" ht="12.75">
      <c r="E36" s="6">
        <f>C32+E32-E35</f>
        <v>0</v>
      </c>
    </row>
  </sheetData>
  <sheetProtection/>
  <mergeCells count="6">
    <mergeCell ref="A3:A6"/>
    <mergeCell ref="C3:S3"/>
    <mergeCell ref="C5:S5"/>
    <mergeCell ref="C6:S6"/>
    <mergeCell ref="C9:E9"/>
    <mergeCell ref="G9:Q9"/>
  </mergeCells>
  <conditionalFormatting sqref="A12:S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2019-01-31T21:15:44Z</cp:lastPrinted>
  <dcterms:created xsi:type="dcterms:W3CDTF">2009-06-22T13:37:23Z</dcterms:created>
  <dcterms:modified xsi:type="dcterms:W3CDTF">2019-02-01T17:34:45Z</dcterms:modified>
  <cp:category/>
  <cp:version/>
  <cp:contentType/>
  <cp:contentStatus/>
</cp:coreProperties>
</file>